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Z:\Distributions\a.Covered Bonds\2025\c.Mar\e.HTT\"/>
    </mc:Choice>
  </mc:AlternateContent>
  <xr:revisionPtr revIDLastSave="0" documentId="8_{E0576DF2-4CA1-481F-AF06-2C13ABB2DB8E}" xr6:coauthVersionLast="47" xr6:coauthVersionMax="47" xr10:uidLastSave="{00000000-0000-0000-0000-000000000000}"/>
  <bookViews>
    <workbookView xWindow="29955" yWindow="32400" windowWidth="25800" windowHeight="2100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9" i="8" l="1"/>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D295" i="8"/>
  <c r="G293" i="8"/>
  <c r="F293" i="8"/>
  <c r="D291" i="8"/>
  <c r="D293" i="8"/>
  <c r="C295" i="8"/>
  <c r="F295" i="8"/>
  <c r="C291" i="8"/>
  <c r="D307" i="8"/>
  <c r="F307" i="8"/>
  <c r="C307" i="8"/>
  <c r="C293"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G218" i="8"/>
  <c r="G223" i="8"/>
  <c r="G227" i="8"/>
  <c r="G221" i="8"/>
  <c r="G226" i="8"/>
  <c r="C174" i="8"/>
  <c r="F305" i="9" l="1"/>
  <c r="G305" i="9"/>
  <c r="C179" i="8"/>
  <c r="C193" i="8"/>
  <c r="C217" i="8" l="1"/>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08" i="8" l="1"/>
  <c r="F28" i="9" l="1"/>
  <c r="D100" i="8"/>
  <c r="G103" i="8" s="1"/>
  <c r="D156" i="8"/>
  <c r="G143" i="8" s="1"/>
  <c r="C167" i="8"/>
  <c r="F165" i="8" s="1"/>
  <c r="G153" i="8"/>
  <c r="G149" i="8"/>
  <c r="G148" i="8"/>
  <c r="G159" i="8"/>
  <c r="G145" i="8"/>
  <c r="G144" i="8"/>
  <c r="G150" i="8"/>
  <c r="G142" i="8"/>
  <c r="G154" i="8"/>
  <c r="G161" i="8"/>
  <c r="G152" i="8"/>
  <c r="D167" i="8"/>
  <c r="C100" i="8"/>
  <c r="C156" i="8"/>
  <c r="C77" i="8"/>
  <c r="F76" i="8" s="1"/>
  <c r="F164" i="8" l="1"/>
  <c r="F166" i="8"/>
  <c r="G147" i="8"/>
  <c r="G140" i="8"/>
  <c r="G138" i="8"/>
  <c r="G146" i="8"/>
  <c r="G158" i="8"/>
  <c r="G162" i="8"/>
  <c r="G139" i="8"/>
  <c r="G155" i="8"/>
  <c r="G160" i="8"/>
  <c r="G157" i="8"/>
  <c r="G151" i="8"/>
  <c r="G95" i="8"/>
  <c r="G99" i="8"/>
  <c r="F70" i="8"/>
  <c r="G98" i="8"/>
  <c r="G104" i="8"/>
  <c r="G141" i="8"/>
  <c r="G101" i="8"/>
  <c r="G102" i="8"/>
  <c r="G93" i="8"/>
  <c r="G96" i="8"/>
  <c r="G97" i="8"/>
  <c r="G94" i="8"/>
  <c r="G105" i="8"/>
  <c r="F74" i="8"/>
  <c r="F87" i="8"/>
  <c r="F86" i="8"/>
  <c r="C227" i="9"/>
  <c r="F82" i="8"/>
  <c r="F71" i="8"/>
  <c r="F73" i="8"/>
  <c r="F72" i="8"/>
  <c r="F78" i="8"/>
  <c r="D227" i="9"/>
  <c r="G220" i="9" s="1"/>
  <c r="F75" i="8"/>
  <c r="F79" i="8"/>
  <c r="F80" i="8"/>
  <c r="F81" i="8"/>
  <c r="F167" i="8"/>
  <c r="F152" i="8"/>
  <c r="F148" i="8"/>
  <c r="F151" i="8"/>
  <c r="F160" i="8"/>
  <c r="F155" i="8"/>
  <c r="F142" i="8"/>
  <c r="F145" i="8"/>
  <c r="F153" i="8"/>
  <c r="F140" i="8"/>
  <c r="F147" i="8"/>
  <c r="F144" i="8"/>
  <c r="F143" i="8"/>
  <c r="F162" i="8"/>
  <c r="F158" i="8"/>
  <c r="F149" i="8"/>
  <c r="F141" i="8"/>
  <c r="F159" i="8"/>
  <c r="F138" i="8"/>
  <c r="F150" i="8"/>
  <c r="F154" i="8"/>
  <c r="F157" i="8"/>
  <c r="F161" i="8"/>
  <c r="F146" i="8"/>
  <c r="F139" i="8"/>
  <c r="F98" i="8"/>
  <c r="F105" i="8"/>
  <c r="F104" i="8"/>
  <c r="F95" i="8"/>
  <c r="F94" i="8"/>
  <c r="F96" i="8"/>
  <c r="F101" i="8"/>
  <c r="F93" i="8"/>
  <c r="F97" i="8"/>
  <c r="F103" i="8"/>
  <c r="F102" i="8"/>
  <c r="F99" i="8"/>
  <c r="G164" i="8"/>
  <c r="G165" i="8"/>
  <c r="G166" i="8"/>
  <c r="D249" i="9"/>
  <c r="C249" i="9"/>
  <c r="G156" i="8" l="1"/>
  <c r="G230" i="9"/>
  <c r="G219" i="9"/>
  <c r="G221" i="9"/>
  <c r="G222" i="9"/>
  <c r="G100" i="8"/>
  <c r="G225" i="9"/>
  <c r="F77" i="8"/>
  <c r="G232" i="9"/>
  <c r="G228" i="9"/>
  <c r="F221" i="9"/>
  <c r="F226" i="9"/>
  <c r="F225" i="9"/>
  <c r="F223" i="9"/>
  <c r="F224" i="9"/>
  <c r="F219" i="9"/>
  <c r="F232" i="9"/>
  <c r="F231" i="9"/>
  <c r="F229" i="9"/>
  <c r="F228" i="9"/>
  <c r="F230" i="9"/>
  <c r="F220" i="9"/>
  <c r="F222" i="9"/>
  <c r="F233" i="9"/>
  <c r="G229" i="9"/>
  <c r="G226" i="9"/>
  <c r="G231" i="9"/>
  <c r="G233" i="9"/>
  <c r="G223" i="9"/>
  <c r="G224" i="9"/>
  <c r="F156" i="8"/>
  <c r="F100" i="8"/>
  <c r="G167" i="8"/>
  <c r="F242" i="9"/>
  <c r="F248" i="9"/>
  <c r="F252" i="9"/>
  <c r="F253" i="9"/>
  <c r="F243" i="9"/>
  <c r="F250" i="9"/>
  <c r="F245" i="9"/>
  <c r="F247" i="9"/>
  <c r="F241" i="9"/>
  <c r="F246" i="9"/>
  <c r="F255" i="9"/>
  <c r="F254" i="9"/>
  <c r="F244" i="9"/>
  <c r="F251" i="9"/>
  <c r="G255" i="9"/>
  <c r="G243" i="9"/>
  <c r="G251" i="9"/>
  <c r="G244" i="9"/>
  <c r="G242" i="9"/>
  <c r="G250" i="9"/>
  <c r="G253" i="9"/>
  <c r="G246" i="9"/>
  <c r="G248" i="9"/>
  <c r="G252" i="9"/>
  <c r="G245" i="9"/>
  <c r="G254" i="9"/>
  <c r="G247" i="9"/>
  <c r="G241" i="9"/>
  <c r="G227" i="9" l="1"/>
  <c r="F227" i="9"/>
  <c r="G249" i="9"/>
  <c r="F249" i="9"/>
  <c r="C214" i="9" l="1"/>
  <c r="D214" i="9" l="1"/>
  <c r="G212" i="9" s="1"/>
  <c r="G190" i="9"/>
  <c r="G207" i="9"/>
  <c r="G197" i="9"/>
  <c r="G202" i="9"/>
  <c r="G201" i="9"/>
  <c r="G205" i="9"/>
  <c r="G210" i="9"/>
  <c r="G196" i="9"/>
  <c r="C58" i="8"/>
  <c r="C15" i="9"/>
  <c r="F208" i="9"/>
  <c r="F213" i="9"/>
  <c r="F203" i="9"/>
  <c r="F198" i="9"/>
  <c r="F210" i="9"/>
  <c r="F202" i="9"/>
  <c r="F211" i="9"/>
  <c r="F194" i="9"/>
  <c r="F192" i="9"/>
  <c r="F193" i="9"/>
  <c r="F212" i="9"/>
  <c r="F196" i="9"/>
  <c r="F195" i="9"/>
  <c r="F199" i="9"/>
  <c r="F197" i="9"/>
  <c r="F204" i="9"/>
  <c r="F205" i="9"/>
  <c r="F201" i="9"/>
  <c r="F206" i="9"/>
  <c r="F200" i="9"/>
  <c r="F190" i="9"/>
  <c r="F209" i="9"/>
  <c r="F191" i="9"/>
  <c r="F207" i="9"/>
  <c r="G211" i="9" l="1"/>
  <c r="G209" i="9"/>
  <c r="G200" i="9"/>
  <c r="G203" i="9"/>
  <c r="G198" i="9"/>
  <c r="G208" i="9"/>
  <c r="G194" i="9"/>
  <c r="G204" i="9"/>
  <c r="G195" i="9"/>
  <c r="G193" i="9"/>
  <c r="G213" i="9"/>
  <c r="G199" i="9"/>
  <c r="G192" i="9"/>
  <c r="G206" i="9"/>
  <c r="G191" i="9"/>
  <c r="F214" i="9"/>
  <c r="F224" i="8"/>
  <c r="F222" i="8"/>
  <c r="D119" i="8"/>
  <c r="D130" i="8" s="1"/>
  <c r="F225" i="8"/>
  <c r="F221" i="8"/>
  <c r="C119" i="8"/>
  <c r="C130" i="8" s="1"/>
  <c r="F219" i="8"/>
  <c r="C47" i="8"/>
  <c r="F226" i="8"/>
  <c r="F223" i="8"/>
  <c r="F227" i="8"/>
  <c r="F218" i="8"/>
  <c r="F217" i="8"/>
  <c r="D45" i="8"/>
  <c r="F25" i="9"/>
  <c r="F14" i="9"/>
  <c r="F21" i="9"/>
  <c r="F19" i="9"/>
  <c r="F13" i="9"/>
  <c r="F12" i="9"/>
  <c r="F17" i="9"/>
  <c r="F16" i="9"/>
  <c r="F24" i="9"/>
  <c r="F26" i="9"/>
  <c r="F20" i="9"/>
  <c r="F22" i="9"/>
  <c r="F18" i="9"/>
  <c r="F23" i="9"/>
  <c r="F54" i="8"/>
  <c r="F60" i="8"/>
  <c r="F53" i="8"/>
  <c r="F55" i="8"/>
  <c r="F63" i="8"/>
  <c r="F64" i="8"/>
  <c r="F62" i="8"/>
  <c r="F56" i="8"/>
  <c r="F61" i="8"/>
  <c r="F59" i="8"/>
  <c r="F57" i="8"/>
  <c r="G214" i="9" l="1"/>
  <c r="F15" i="9"/>
  <c r="G120" i="8"/>
  <c r="G112" i="8"/>
  <c r="G132" i="8"/>
  <c r="G119" i="8"/>
  <c r="G133" i="8"/>
  <c r="G126" i="8"/>
  <c r="G127" i="8"/>
  <c r="G129" i="8"/>
  <c r="G115" i="8"/>
  <c r="G134" i="8"/>
  <c r="G131" i="8"/>
  <c r="G128" i="8"/>
  <c r="G118" i="8"/>
  <c r="G136" i="8"/>
  <c r="G125" i="8"/>
  <c r="G114" i="8"/>
  <c r="G121" i="8"/>
  <c r="G122" i="8"/>
  <c r="G116" i="8"/>
  <c r="G117" i="8"/>
  <c r="G135" i="8"/>
  <c r="G124" i="8"/>
  <c r="G123" i="8"/>
  <c r="G113" i="8"/>
  <c r="F220" i="8"/>
  <c r="F58" i="8"/>
  <c r="F132" i="8"/>
  <c r="F134" i="8"/>
  <c r="F133" i="8"/>
  <c r="F116" i="8"/>
  <c r="F127" i="8"/>
  <c r="F119" i="8"/>
  <c r="F129" i="8"/>
  <c r="F120" i="8"/>
  <c r="F117" i="8"/>
  <c r="F124" i="8"/>
  <c r="F112" i="8"/>
  <c r="F115" i="8"/>
  <c r="F113" i="8"/>
  <c r="F126" i="8"/>
  <c r="F123" i="8"/>
  <c r="F131" i="8"/>
  <c r="F122" i="8"/>
  <c r="F114" i="8"/>
  <c r="F118" i="8"/>
  <c r="F135" i="8"/>
  <c r="F136" i="8"/>
  <c r="F125" i="8"/>
  <c r="F128" i="8"/>
  <c r="F121" i="8"/>
  <c r="G130" i="8" l="1"/>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<sst xmlns="http://schemas.openxmlformats.org/spreadsheetml/2006/main" count="2666" uniqueCount="1707">
  <si>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</si>
  <si>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</si>
  <si>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</si>
  <si>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</si>
  <si>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</si>
  <si>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</si>
  <si>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</si>
  <si>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</si>
  <si>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</si>
  <si>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</si>
  <si>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</si>
  <si>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</si>
  <si>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</si>
  <si>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</si>
  <si>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</si>
  <si>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</si>
  <si>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</si>
  <si>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</si>
  <si>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</si>
  <si>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</si>
  <si>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</si>
  <si>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</si>
  <si>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</si>
  <si>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</si>
  <si>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</si>
  <si>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</si>
  <si>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</si>
  <si>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</si>
  <si>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</si>
  <si>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</si>
  <si>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</si>
  <si>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</si>
  <si>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</si>
  <si>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</si>
  <si>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</si>
  <si>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</si>
  <si>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</si>
  <si>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</si>
  <si>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</si>
  <si>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</si>
  <si>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</si>
  <si>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</si>
  <si>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</si>
  <si>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</si>
  <si>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</si>
  <si>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</si>
  <si>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</si>
  <si>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</si>
  <si>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</si>
  <si>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</si>
  <si>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</si>
  <si>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</si>
  <si>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</si>
  <si>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</si>
  <si>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</si>
  <si>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</si>
  <si>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</si>
  <si>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</si>
  <si>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</si>
  <si>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</si>
  <si>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</si>
  <si>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</si>
  <si>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</si>
  <si>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</si>
  <si>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</si>
  <si>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</si>
  <si>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</si>
  <si>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</si>
  <si>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</si>
  <si>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</si>
  <si>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</si>
  <si>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</si>
  <si>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</si>
  <si>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</si>
  <si>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</si>
  <si>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</si>
  <si>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</si>
  <si>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</si>
  <si>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</si>
  <si>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</si>
  <si>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</si>
  <si>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</si>
  <si>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</si>
  <si>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</si>
  <si>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</si>
  <si>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</si>
  <si>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</si>
  <si>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</si>
  <si>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</si>
  <si>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</si>
  <si>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</si>
  <si>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</si>
  <si>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</si>
  <si>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</si>
  <si>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</si>
  <si>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</si>
  <si>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</si>
  <si>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</si>
  <si>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</si>
  <si>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</si>
  <si>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</si>
  <si>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</si>
  <si>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</si>
  <si>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</si>
  <si>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</si>
  <si>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</si>
  <si>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</si>
  <si>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</si>
  <si>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</si>
  <si>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</si>
  <si>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</si>
  <si>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</si>
  <si>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</si>
  <si>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</si>
  <si>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</si>
  <si>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</si>
  <si>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</si>
  <si>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</si>
  <si>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</si>
  <si>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</si>
  <si>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</si>
  <si>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</si>
  <si>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</si>
  <si>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</si>
  <si>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</si>
  <si>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</si>
  <si>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</si>
  <si>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</si>
  <si>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</si>
  <si>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</si>
  <si>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</si>
  <si>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</si>
  <si>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</si>
  <si>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</si>
  <si>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</si>
  <si>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</si>
  <si>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</si>
  <si>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</si>
  <si>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</si>
  <si>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</si>
  <si>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</si>
  <si>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</si>
  <si>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</si>
  <si>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</si>
  <si>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</si>
  <si>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</si>
  <si>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</si>
  <si>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</si>
  <si>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</si>
  <si>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</si>
  <si>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</si>
  <si>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</si>
  <si>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</si>
  <si>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</si>
  <si>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</si>
  <si>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</si>
  <si>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</si>
  <si>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</si>
  <si>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</si>
  <si>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</si>
  <si>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</si>
  <si>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</si>
  <si>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</si>
  <si>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</si>
  <si>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</si>
  <si>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</si>
  <si>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</si>
  <si>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</si>
  <si>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</si>
  <si>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</si>
  <si>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</si>
  <si>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</si>
  <si>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</si>
  <si>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</si>
  <si>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</si>
  <si>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</si>
  <si>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</si>
  <si>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</si>
  <si>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</si>
  <si>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</si>
  <si>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</si>
  <si>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</si>
  <si>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</si>
  <si>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</si>
  <si>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</si>
  <si>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</si>
  <si>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</si>
  <si>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</si>
  <si>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</si>
  <si>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</si>
  <si>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</si>
  <si>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</si>
  <si>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</si>
  <si>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</si>
  <si>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</si>
  <si>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</si>
  <si>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</si>
  <si>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</si>
  <si>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</si>
  <si>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</si>
  <si>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</si>
  <si>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</si>
  <si>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</si>
  <si>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</si>
  <si>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</si>
  <si>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</si>
  <si>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</si>
  <si>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</si>
  <si>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</si>
  <si>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</si>
  <si>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</si>
  <si>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</si>
  <si>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</si>
  <si>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</si>
  <si>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</si>
  <si>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</si>
  <si>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</si>
  <si>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</si>
  <si>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</si>
  <si>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</si>
  <si>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</si>
  <si>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</si>
  <si>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</si>
  <si>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</si>
  <si>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</si>
  <si>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</si>
  <si>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</si>
  <si>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</si>
  <si>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</si>
  <si>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</si>
  <si>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</si>
  <si>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</si>
  <si>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</si>
  <si>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</si>
  <si>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</si>
  <si>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</si>
  <si>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</si>
  <si>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</si>
  <si>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</si>
  <si>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</si>
  <si>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</si>
  <si>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</si>
  <si>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</si>
  <si>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</si>
  <si>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</si>
  <si>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</si>
  <si>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</si>
  <si>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</si>
  <si>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</si>
  <si>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</si>
  <si>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</si>
  <si>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</si>
  <si>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</si>
  <si>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</si>
  <si>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</si>
  <si>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</si>
  <si>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</si>
  <si>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</si>
  <si>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</si>
  <si>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</si>
  <si>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</si>
  <si>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</si>
  <si>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</si>
  <si>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</si>
  <si>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</si>
  <si>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</si>
  <si>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</si>
  <si>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</si>
  <si>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</si>
  <si>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</si>
  <si>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</si>
  <si>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</si>
  <si>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</si>
  <si>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</si>
  <si>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</si>
  <si>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</si>
  <si>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</si>
  <si>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</si>
  <si>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</si>
  <si>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</si>
  <si>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</si>
  <si>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</si>
  <si>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</si>
  <si>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</si>
  <si>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</si>
  <si>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</si>
  <si>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</si>
  <si>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</si>
  <si>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</si>
  <si>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</si>
  <si>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</si>
  <si>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</si>
  <si>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</si>
  <si>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</si>
  <si>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</si>
  <si>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</si>
  <si>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</si>
  <si>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</si>
  <si>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</si>
  <si>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</si>
  <si>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</si>
  <si>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</si>
  <si>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</si>
  <si>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</si>
  <si>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</si>
  <si>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</si>
  <si>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</si>
  <si>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</si>
  <si>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</si>
  <si>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</si>
  <si>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</si>
  <si>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</si>
  <si>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</si>
  <si>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</si>
  <si>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</si>
  <si>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</si>
  <si>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</si>
  <si>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</si>
  <si>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</si>
  <si>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</si>
  <si>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</si>
  <si>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</si>
  <si>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</si>
  <si>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</si>
  <si>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</si>
  <si>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</si>
  <si>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</si>
  <si>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</si>
  <si>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</si>
  <si>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</si>
  <si>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</si>
  <si>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</si>
  <si>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</si>
  <si>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</si>
  <si>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</si>
  <si>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</si>
  <si>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</si>
  <si>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</si>
  <si>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</si>
  <si>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</si>
  <si>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</si>
  <si>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</si>
  <si>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</si>
  <si>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</si>
  <si>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</si>
  <si>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</si>
  <si>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</si>
  <si>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</si>
  <si>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</si>
  <si>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</si>
  <si>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</si>
  <si>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</si>
  <si>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</si>
  <si>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</si>
  <si>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</si>
  <si>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</si>
  <si>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</si>
  <si>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</si>
  <si>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</si>
  <si>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</si>
  <si>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</si>
  <si>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</si>
  <si>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</si>
  <si>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</si>
  <si>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</si>
  <si>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</si>
  <si>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</si>
  <si>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</si>
  <si>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</si>
  <si>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</si>
  <si>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</si>
  <si>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</si>
  <si>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</si>
  <si>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</si>
  <si>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</si>
  <si>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</si>
  <si>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</si>
  <si>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</si>
  <si>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</si>
  <si>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</si>
  <si>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</si>
  <si>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</si>
  <si>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</si>
  <si>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</si>
  <si>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</si>
  <si>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</si>
  <si>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</si>
  <si>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</si>
  <si>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</si>
  <si>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</si>
  <si>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</si>
  <si>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</si>
  <si>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</si>
  <si>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</si>
  <si>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</si>
  <si>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</si>
  <si>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</si>
  <si>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</si>
  <si>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</si>
  <si>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</si>
  <si>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</si>
  <si>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</si>
  <si>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</si>
  <si>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</si>
  <si>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</si>
  <si>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</si>
  <si>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</si>
  <si>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</si>
  <si>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</si>
  <si>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</si>
  <si>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</si>
  <si>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</si>
  <si>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</si>
  <si>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</si>
  <si>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</si>
  <si>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</si>
  <si>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</si>
  <si>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</si>
  <si>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</si>
  <si>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</si>
  <si>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</si>
  <si>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</si>
  <si>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</si>
  <si>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</si>
  <si>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</si>
  <si>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</si>
  <si>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</si>
  <si>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</si>
  <si>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</si>
  <si>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</si>
  <si>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</si>
  <si>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</si>
  <si>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</si>
  <si>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</si>
  <si>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</si>
  <si>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</si>
  <si>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</si>
  <si>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</si>
  <si>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</si>
  <si>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</si>
  <si>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</si>
  <si>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</si>
  <si>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</si>
  <si>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</si>
  <si>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</si>
  <si>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</si>
  <si>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</si>
  <si>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</si>
  <si>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</si>
  <si>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</si>
  <si>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</si>
  <si>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</si>
  <si>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</si>
  <si>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</si>
  <si>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</si>
  <si>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</si>
  <si>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</si>
  <si>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</si>
  <si>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</si>
  <si>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</si>
  <si>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</si>
  <si>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</si>
  <si>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</si>
  <si>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</si>
  <si>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</si>
  <si>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</si>
  <si>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</si>
  <si>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</si>
  <si>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</si>
  <si>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</si>
  <si>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</si>
  <si>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</si>
  <si>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</si>
  <si>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</si>
  <si>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</si>
  <si>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</si>
  <si>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</si>
  <si>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</si>
  <si>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</si>
  <si>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</si>
  <si>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</si>
  <si>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</si>
  <si>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</si>
  <si>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</si>
  <si>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</si>
  <si>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</si>
  <si>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</si>
  <si>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</si>
  <si>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</si>
  <si>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</si>
  <si>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</si>
  <si>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</si>
  <si>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</si>
  <si>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</si>
  <si>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</si>
  <si>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</si>
  <si>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</si>
  <si>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</si>
  <si>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</si>
  <si>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</si>
  <si>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</si>
  <si>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</si>
  <si>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</si>
  <si>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</si>
  <si>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</si>
  <si>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</si>
  <si>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</si>
  <si>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</si>
  <si>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</si>
  <si>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</si>
  <si>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</si>
  <si>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</si>
  <si>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</si>
  <si>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</si>
  <si>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</si>
  <si>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</si>
  <si>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</si>
  <si>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</si>
  <si>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</si>
  <si>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</si>
  <si>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</si>
  <si>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</si>
  <si>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</si>
  <si>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</si>
  <si>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</si>
  <si>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</si>
  <si>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</si>
  <si>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</si>
  <si>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</si>
  <si>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</si>
  <si>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</si>
  <si>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</si>
  <si>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</si>
  <si>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</si>
  <si>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</si>
  <si>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</si>
  <si>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</si>
  <si>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</si>
  <si>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</si>
  <si>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</si>
  <si>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</si>
  <si>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</si>
  <si>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</si>
  <si>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</si>
  <si>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</si>
  <si>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</si>
  <si>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</si>
  <si>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</si>
  <si>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</si>
  <si>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</si>
  <si>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</si>
  <si>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</si>
  <si>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</si>
  <si>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</si>
  <si>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</si>
  <si>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</si>
  <si>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</si>
  <si>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</si>
  <si>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</si>
  <si>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</si>
  <si>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</si>
  <si>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</si>
  <si>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</si>
  <si>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</si>
  <si>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</si>
  <si>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</si>
  <si>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</si>
  <si>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</si>
  <si>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</si>
  <si>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</si>
  <si>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</si>
  <si>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</si>
  <si>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</si>
  <si>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</si>
  <si>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</si>
  <si>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</si>
  <si>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</si>
  <si>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</si>
  <si>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</si>
  <si>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</si>
  <si>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</si>
  <si>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</si>
  <si>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</si>
  <si>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</si>
  <si>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</si>
  <si>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</si>
  <si>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</si>
  <si>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</si>
  <si>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</si>
  <si>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</si>
  <si>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</si>
  <si>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</si>
  <si>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</si>
  <si>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</si>
  <si>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</si>
  <si>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</si>
  <si>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</si>
  <si>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</si>
  <si>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</si>
  <si>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</si>
  <si>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</si>
  <si>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</si>
  <si>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</si>
  <si>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</si>
  <si>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</si>
  <si>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</si>
  <si>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</si>
  <si>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</si>
  <si>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</si>
  <si>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</si>
  <si>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</si>
  <si>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</si>
  <si>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</si>
  <si>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</si>
  <si>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</si>
  <si>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</si>
  <si>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</si>
  <si>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</si>
  <si>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</si>
  <si>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</si>
  <si>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</si>
  <si>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</si>
  <si>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</si>
  <si>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</si>
  <si>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</si>
  <si>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</si>
  <si>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</si>
  <si>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</si>
  <si>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</si>
  <si>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</si>
  <si>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</si>
  <si>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</si>
  <si>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</si>
  <si>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</si>
  <si>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</si>
  <si>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</si>
  <si>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</si>
  <si>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</si>
  <si>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</si>
  <si>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</si>
  <si>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</si>
  <si>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</si>
  <si>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</si>
  <si>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</si>
  <si>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</si>
  <si>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</si>
  <si>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</si>
  <si>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</si>
  <si>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</si>
  <si>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</si>
  <si>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</si>
  <si>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</si>
  <si>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</si>
  <si>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</si>
  <si>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</si>
  <si>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</si>
  <si>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</si>
  <si>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</si>
  <si>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</si>
  <si>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</si>
  <si>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</si>
  <si>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</si>
  <si>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</si>
  <si>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</si>
  <si>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</si>
  <si>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</si>
  <si>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</si>
  <si>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</si>
  <si>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</si>
  <si>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</si>
  <si>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</si>
  <si>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</si>
  <si>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</si>
  <si>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</si>
  <si>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</si>
  <si>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</si>
  <si>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</si>
  <si>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</si>
  <si>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</si>
  <si>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</si>
  <si>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</si>
  <si>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</si>
  <si>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</si>
  <si>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</si>
  <si>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</si>
  <si>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</si>
  <si>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</si>
  <si>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</si>
  <si>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</si>
  <si>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</si>
  <si>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</si>
  <si>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</si>
  <si>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</si>
  <si>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</si>
  <si>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</si>
  <si>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</si>
  <si>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</si>
  <si>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</si>
  <si>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</si>
  <si>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</si>
  <si>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</si>
  <si>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</si>
  <si>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</si>
  <si>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</si>
  <si>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</si>
  <si>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</si>
  <si>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</si>
  <si>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</si>
  <si>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</si>
  <si>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</si>
  <si>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</si>
  <si>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</si>
  <si>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</si>
  <si>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</si>
  <si>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</si>
  <si>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</si>
  <si>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</si>
  <si>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</si>
  <si>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</si>
  <si>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</si>
  <si>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</si>
  <si>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</si>
  <si>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</si>
  <si>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</si>
  <si>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</si>
  <si>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</si>
  <si>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</si>
  <si>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</si>
  <si>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</si>
  <si>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</si>
  <si>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</si>
  <si>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</si>
  <si>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</si>
  <si>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</si>
  <si>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</si>
  <si>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</si>
  <si>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</si>
  <si>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</si>
  <si>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</si>
  <si>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</si>
  <si>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</si>
  <si>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</si>
  <si>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</si>
  <si>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</si>
  <si>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</si>
  <si>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</si>
  <si>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</si>
  <si>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</si>
  <si>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</si>
  <si>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</si>
  <si>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</si>
  <si>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</si>
  <si>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</si>
  <si>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</si>
  <si>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</si>
  <si>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</si>
  <si>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</si>
  <si>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</si>
  <si>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</si>
  <si>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</si>
  <si>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</si>
  <si>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</si>
  <si>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</si>
  <si>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</si>
  <si>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</si>
  <si>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</si>
  <si>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</si>
  <si>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</si>
  <si>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</si>
  <si>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</si>
  <si>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</si>
  <si>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</si>
  <si>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</si>
  <si>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</si>
  <si>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</si>
  <si>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</si>
  <si>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</si>
  <si>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</si>
  <si>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</si>
  <si>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</si>
  <si>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</si>
  <si>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</si>
  <si>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</si>
  <si>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</si>
  <si>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</si>
  <si>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</si>
  <si>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</si>
  <si>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</si>
  <si>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</si>
  <si>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</si>
  <si>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</si>
  <si>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</si>
  <si>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</si>
  <si>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</si>
  <si>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</si>
  <si>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</si>
  <si>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</si>
  <si>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</si>
  <si>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</si>
  <si>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</si>
  <si>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</si>
  <si>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</si>
  <si>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</si>
  <si>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</si>
  <si>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</si>
  <si>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</si>
  <si>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</si>
  <si>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</si>
  <si>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</si>
  <si>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</si>
  <si>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</si>
  <si>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</si>
  <si>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</si>
  <si>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</si>
  <si>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</si>
  <si>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</si>
  <si>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</si>
  <si>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</si>
  <si>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</si>
  <si>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</si>
  <si>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</si>
  <si>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</si>
  <si>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</si>
  <si>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</si>
  <si>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</si>
  <si>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</si>
  <si>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</si>
  <si>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</si>
  <si>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</si>
  <si>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</si>
  <si>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</si>
  <si>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</si>
  <si>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</si>
  <si>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</si>
  <si>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</si>
  <si>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</si>
  <si>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</si>
  <si>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</si>
  <si>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</si>
  <si>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</si>
  <si>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</si>
  <si>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</si>
  <si>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</si>
  <si>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</si>
  <si>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</si>
  <si>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</si>
  <si>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</si>
  <si>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</si>
  <si>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</si>
  <si>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</si>
  <si>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</si>
  <si>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</si>
  <si>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</si>
  <si>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</si>
  <si>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</si>
  <si>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</si>
  <si>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</si>
  <si>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</si>
  <si>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</si>
  <si>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</si>
  <si>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</si>
  <si>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</si>
  <si>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</si>
  <si>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</si>
  <si>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</si>
  <si>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</si>
  <si>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</si>
  <si>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</si>
  <si>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</si>
  <si>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</si>
  <si>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</si>
  <si>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</si>
  <si>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</si>
  <si>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</si>
  <si>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</si>
  <si>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</si>
  <si>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</si>
  <si>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</si>
  <si>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</si>
  <si>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</si>
  <si>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</si>
  <si>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</si>
  <si>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</si>
  <si>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</si>
  <si>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</si>
  <si>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</si>
  <si>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</si>
  <si>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</si>
  <si>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</si>
  <si>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</si>
  <si>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</si>
  <si>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</si>
  <si>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</si>
  <si>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</si>
  <si>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</si>
  <si>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</si>
  <si>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</si>
  <si>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</si>
  <si>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</si>
  <si>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</si>
  <si>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</si>
  <si>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</si>
  <si>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</si>
  <si>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</si>
  <si>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</si>
  <si>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</si>
  <si>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</si>
  <si>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</si>
  <si>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</si>
  <si>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</si>
  <si>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</si>
  <si>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</si>
  <si>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</si>
  <si>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</si>
  <si>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</si>
  <si>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</si>
  <si>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</si>
  <si>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</si>
  <si>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</si>
  <si>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</si>
  <si>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</si>
  <si>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</si>
  <si>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</si>
  <si>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</si>
  <si>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</si>
  <si>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</si>
  <si>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</si>
  <si>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</si>
  <si>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</si>
  <si>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</si>
  <si>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</si>
  <si>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</si>
  <si>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</si>
  <si>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</si>
  <si>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</si>
  <si>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</si>
  <si>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</si>
  <si>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</si>
  <si>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</si>
  <si>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</si>
  <si>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</si>
  <si>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</si>
  <si>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</si>
  <si>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</si>
  <si>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</si>
  <si>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</si>
  <si>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</si>
  <si>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</si>
  <si>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</si>
  <si>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</si>
  <si>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</si>
  <si>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</si>
  <si>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</si>
  <si>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</si>
  <si>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</si>
  <si>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</si>
  <si>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</si>
  <si>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</si>
  <si>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</si>
  <si>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</si>
  <si>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</si>
  <si>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</si>
  <si>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</si>
  <si>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</si>
  <si>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</si>
  <si>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</si>
  <si>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</si>
  <si>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</si>
  <si>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</si>
  <si>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</si>
  <si>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</si>
  <si>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</si>
  <si>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</si>
  <si>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</si>
  <si>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</si>
  <si>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</si>
  <si>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</si>
  <si>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</si>
  <si>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</si>
  <si>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</si>
  <si>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</si>
  <si>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</si>
  <si>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</si>
  <si>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</si>
  <si>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</si>
  <si>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</si>
  <si>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</si>
  <si>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</si>
  <si>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</si>
  <si>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</si>
  <si>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</si>
  <si>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</si>
  <si>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</si>
  <si>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</si>
  <si>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</si>
  <si>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</si>
  <si>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</si>
  <si>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</si>
  <si>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</si>
  <si>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</si>
  <si>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</si>
  <si>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</si>
  <si>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</si>
  <si>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</si>
  <si>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</si>
  <si>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</si>
  <si>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</si>
  <si>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</si>
  <si>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</si>
  <si>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</si>
  <si>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</si>
  <si>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</si>
  <si>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</si>
  <si>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</si>
  <si>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</si>
  <si>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</si>
  <si>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</si>
  <si>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</si>
  <si>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</si>
  <si>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</si>
  <si>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</si>
  <si>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</si>
  <si>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</si>
  <si>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</si>
  <si>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</si>
  <si>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</si>
  <si>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</si>
  <si>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</si>
  <si>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</si>
  <si>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</si>
  <si>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</si>
  <si>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</si>
  <si>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</si>
  <si>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</si>
  <si>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</si>
  <si>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</si>
  <si>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</si>
  <si>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</si>
  <si>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</si>
  <si>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</si>
  <si>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</si>
  <si>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</si>
  <si>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</si>
  <si>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</si>
  <si>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</si>
  <si>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</si>
  <si>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</si>
  <si>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</si>
  <si>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</si>
  <si>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</si>
  <si>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</si>
  <si>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</si>
  <si>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</si>
  <si>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</si>
  <si>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</si>
  <si>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</si>
  <si>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</si>
  <si>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</si>
  <si>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</si>
  <si>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</si>
  <si>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</si>
  <si>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</si>
  <si>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</si>
  <si>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</si>
  <si>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</si>
  <si>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</si>
  <si>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</si>
  <si>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</si>
  <si>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</si>
  <si>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</si>
  <si>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</si>
  <si>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</si>
  <si>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</si>
  <si>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</si>
  <si>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</si>
  <si>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</si>
  <si>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</si>
  <si>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</si>
  <si>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</si>
  <si>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</si>
  <si>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</si>
  <si>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</si>
  <si>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</si>
  <si>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</si>
  <si>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</si>
  <si>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</si>
  <si>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</si>
  <si>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</si>
  <si>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</si>
  <si>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</si>
  <si>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</si>
  <si>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</si>
  <si>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</si>
  <si>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</si>
  <si>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</si>
  <si>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</si>
  <si>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</si>
  <si>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</si>
  <si>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</si>
  <si>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</si>
  <si>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</si>
  <si>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</si>
  <si>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</si>
  <si>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</si>
  <si>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</si>
  <si>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</si>
  <si>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</si>
  <si>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</si>
  <si>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</si>
  <si>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</si>
  <si>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</si>
  <si>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</si>
  <si>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</si>
  <si>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</si>
  <si>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</si>
  <si>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</si>
  <si>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</si>
  <si>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</si>
  <si>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</si>
  <si>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</si>
  <si>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</si>
  <si>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</si>
  <si>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</si>
  <si>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</si>
  <si>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</si>
  <si>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</si>
  <si>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</si>
  <si>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</si>
  <si>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</si>
  <si>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</si>
  <si>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</si>
  <si>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</si>
  <si>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</si>
  <si>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</si>
  <si>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</si>
  <si>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</si>
  <si>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</si>
  <si>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</si>
  <si>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</si>
  <si>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</si>
  <si>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</si>
  <si>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</si>
  <si>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</si>
  <si>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</si>
  <si>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</si>
  <si>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</si>
  <si>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</si>
  <si>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</si>
  <si>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</si>
  <si>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</si>
  <si>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</si>
  <si>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</si>
  <si>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</si>
  <si>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</si>
  <si>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</si>
  <si>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</si>
  <si>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</si>
  <si>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</si>
  <si>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</si>
  <si>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</si>
  <si>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</si>
  <si>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</si>
  <si>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</si>
  <si>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</si>
  <si>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</si>
  <si>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</si>
  <si>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</si>
  <si>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</si>
  <si>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</si>
  <si>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</si>
  <si>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</si>
  <si>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</si>
  <si>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</si>
  <si>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</si>
  <si>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</si>
  <si>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</si>
  <si>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</si>
  <si>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</si>
  <si>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</si>
  <si>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</si>
  <si>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</si>
  <si>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</si>
  <si>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</si>
  <si>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</si>
  <si>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</si>
  <si>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</si>
  <si>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</si>
  <si>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</si>
  <si>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</si>
  <si>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</si>
  <si>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</si>
  <si>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</si>
  <si>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</si>
  <si>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</si>
  <si>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</si>
  <si>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</si>
  <si>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</si>
  <si>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</si>
  <si>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</si>
  <si>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</si>
  <si>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</si>
  <si>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</si>
  <si>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</si>
  <si>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</si>
  <si>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</si>
  <si>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</si>
  <si>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</si>
  <si>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</si>
  <si>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</si>
  <si>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</si>
  <si>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</si>
  <si>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</si>
  <si>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</si>
  <si>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</si>
  <si>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</si>
  <si>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</si>
  <si>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</si>
  <si>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</si>
  <si>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</si>
  <si>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</si>
  <si>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</si>
  <si>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</si>
  <si>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</si>
  <si>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</si>
  <si>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</si>
  <si>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</si>
  <si>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</si>
  <si>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</si>
  <si>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</si>
  <si>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</si>
  <si>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</si>
  <si>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</si>
  <si>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</si>
  <si>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</si>
  <si>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</si>
  <si>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</si>
  <si>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</si>
  <si>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</si>
  <si>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</si>
  <si>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</si>
  <si>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</si>
  <si>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</si>
  <si>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</si>
  <si>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</si>
  <si>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</si>
  <si>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</si>
  <si>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</si>
  <si>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</si>
  <si>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</si>
  <si>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</si>
  <si>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</si>
  <si>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</si>
  <si>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</si>
  <si>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</si>
  <si>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</si>
  <si>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</si>
  <si>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</si>
  <si>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</si>
  <si>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</si>
  <si>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</si>
  <si>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</si>
  <si>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</si>
  <si>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</si>
  <si>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</si>
  <si>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</si>
  <si>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</si>
  <si>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</si>
  <si>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</si>
  <si>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</si>
  <si>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</si>
  <si>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</si>
  <si>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</si>
  <si>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</si>
  <si>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</si>
  <si>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</si>
  <si>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</si>
  <si>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</si>
  <si>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</si>
  <si>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</si>
  <si>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</si>
  <si>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</si>
  <si>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</si>
  <si>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</si>
  <si>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</si>
  <si>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</si>
  <si>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</si>
  <si>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</si>
  <si>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</si>
  <si>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</si>
  <si>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</si>
  <si>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</si>
  <si>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</si>
  <si>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</si>
  <si>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</si>
  <si>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</si>
  <si>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</si>
  <si>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</si>
  <si>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</si>
  <si>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</si>
  <si>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</si>
  <si>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</si>
  <si>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</si>
  <si>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</si>
  <si>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</si>
  <si>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</si>
  <si>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</si>
  <si>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</si>
  <si>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</si>
  <si>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</si>
  <si>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</si>
  <si>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</si>
  <si>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</si>
  <si>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</si>
  <si>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</si>
  <si>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</si>
  <si>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</si>
  <si>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</si>
  <si>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</si>
  <si>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</si>
  <si>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</si>
  <si>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</si>
  <si>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</si>
  <si>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</si>
  <si>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</si>
  <si>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</si>
  <si>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</si>
  <si>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</si>
  <si>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</si>
  <si>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</si>
  <si>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</si>
  <si>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</si>
  <si>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</si>
  <si>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</si>
  <si>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</si>
  <si>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</si>
  <si>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</si>
  <si>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</si>
  <si>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</si>
  <si>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</si>
  <si>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</si>
  <si>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</si>
  <si>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</si>
  <si>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</si>
  <si>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</si>
  <si>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</si>
  <si>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</si>
  <si>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</si>
  <si>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</si>
  <si>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</si>
  <si>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</si>
  <si>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</si>
  <si>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</si>
  <si>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</si>
  <si>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</si>
  <si>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</si>
  <si>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</si>
  <si>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</si>
  <si>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</si>
  <si>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</si>
  <si>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</si>
  <si>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</si>
  <si>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</si>
  <si>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</si>
  <si>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</si>
  <si>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</si>
  <si>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</si>
  <si>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</si>
  <si>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</si>
  <si>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</si>
  <si>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</si>
  <si>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</si>
  <si>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</si>
  <si>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</si>
  <si>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</si>
  <si>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</si>
  <si>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</si>
  <si>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</si>
  <si>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</si>
  <si>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</si>
  <si>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</si>
  <si>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</si>
  <si>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</si>
  <si>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</si>
  <si>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</si>
  <si>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</si>
  <si>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</si>
  <si>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</si>
  <si>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</si>
  <si>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</si>
  <si>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</si>
  <si>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</si>
  <si>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</si>
  <si>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</si>
  <si>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</si>
  <si>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</si>
  <si>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</si>
  <si>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</si>
  <si>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</si>
  <si>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</si>
  <si>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</si>
  <si>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</si>
  <si>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</si>
  <si>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</si>
  <si>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</si>
  <si>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</si>
  <si>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</si>
  <si>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</si>
  <si>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</si>
  <si>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</si>
  <si>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</si>
  <si>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</si>
  <si>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</si>
  <si>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</si>
  <si>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</si>
  <si>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</si>
  <si>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</si>
  <si>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</si>
  <si>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</si>
  <si>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</si>
  <si>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</si>
  <si>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</si>
  <si>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</si>
  <si>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</si>
  <si>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</si>
  <si>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</si>
  <si>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</si>
  <si>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</si>
  <si>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</si>
  <si>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</si>
  <si>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</si>
  <si>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</si>
  <si>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</si>
  <si>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</si>
  <si>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</si>
  <si>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</si>
  <si>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</si>
  <si>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</si>
  <si>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</si>
  <si>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</si>
  <si>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</si>
  <si>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</si>
  <si>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</si>
  <si>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</si>
  <si>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</si>
  <si>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</si>
  <si>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</si>
  <si>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</si>
  <si>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</si>
  <si>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</si>
  <si>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</si>
  <si>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</si>
  <si>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</si>
  <si>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</si>
  <si>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</si>
  <si>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</si>
  <si>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</si>
  <si>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</si>
  <si>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</si>
  <si>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</si>
  <si>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</si>
  <si>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</si>
  <si>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</si>
  <si>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</si>
  <si>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</si>
  <si>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</si>
  <si>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</si>
  <si>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</si>
  <si>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</si>
  <si>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</si>
  <si>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</si>
  <si>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</si>
  <si>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</si>
  <si>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</si>
  <si>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</si>
  <si>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</si>
  <si>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</si>
  <si>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</si>
  <si>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</si>
  <si>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</si>
  <si>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</si>
  <si>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</si>
  <si>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</si>
  <si>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</si>
  <si>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</si>
  <si>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</si>
  <si>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</si>
  <si>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</si>
  <si>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</si>
  <si>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</si>
  <si>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</si>
  <si>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</si>
  <si>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</si>
  <si>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</si>
  <si>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</si>
  <si>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</si>
  <si>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</si>
  <si>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</si>
  <si>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</si>
  <si>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</si>
  <si>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</si>
  <si>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</si>
  <si>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</si>
  <si>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</si>
  <si>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</si>
  <si>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</si>
  <si>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</si>
  <si>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</si>
  <si>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</si>
  <si>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</si>
  <si>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</si>
  <si>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</si>
  <si>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</si>
  <si>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</si>
  <si>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</si>
  <si>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</si>
  <si>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</si>
  <si>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</si>
  <si>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</si>
  <si>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</si>
  <si>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</si>
  <si>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</si>
  <si>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</si>
  <si>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</si>
  <si>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</si>
  <si>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</si>
  <si>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</si>
  <si>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</si>
  <si>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</si>
  <si>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</si>
  <si>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</si>
  <si>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</si>
  <si>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</si>
  <si>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</si>
  <si>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</si>
  <si>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</si>
  <si>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</si>
  <si>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</si>
  <si>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</si>
  <si>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</si>
  <si>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</si>
  <si>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</si>
  <si>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</si>
  <si>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</si>
  <si>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</si>
  <si>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</si>
  <si>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</si>
  <si>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</si>
  <si>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</si>
  <si>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</si>
  <si>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</si>
  <si>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</si>
  <si>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</si>
  <si>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</si>
  <si>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</si>
  <si>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</si>
  <si>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</si>
  <si>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</si>
  <si>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</si>
  <si>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</si>
  <si>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</si>
  <si>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</si>
  <si>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</si>
  <si>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</si>
  <si>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</si>
  <si>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</si>
  <si>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</si>
  <si>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</si>
  <si>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</si>
  <si>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</si>
  <si>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</si>
  <si>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</si>
  <si>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</si>
  <si>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</si>
  <si>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</si>
  <si>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</si>
  <si>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</si>
  <si>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</si>
  <si>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</si>
  <si>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</si>
  <si>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</si>
  <si>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</si>
  <si>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</si>
  <si>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</si>
  <si>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</si>
  <si>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</si>
  <si>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</si>
  <si>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</si>
  <si>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</si>
  <si>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</si>
  <si>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</si>
  <si>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</si>
  <si>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</si>
  <si>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</si>
  <si>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</si>
  <si>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</si>
  <si>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</si>
  <si>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</si>
  <si>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</si>
  <si>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</si>
  <si>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</si>
  <si>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</si>
  <si>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</si>
  <si>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</si>
  <si>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</si>
  <si>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</si>
  <si>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</si>
  <si>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</si>
  <si>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</si>
  <si>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</si>
  <si>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</si>
  <si>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</si>
  <si>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</si>
  <si>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</si>
  <si>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</si>
  <si>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</si>
  <si>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</si>
  <si>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</si>
  <si>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</si>
  <si>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</si>
  <si>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</si>
  <si>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</si>
  <si>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</si>
  <si>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</si>
  <si>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</si>
  <si>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</si>
  <si>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</si>
  <si>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</si>
  <si>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</si>
  <si>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</si>
  <si>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</si>
  <si>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</si>
  <si>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</si>
  <si>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</si>
  <si>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</si>
  <si>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</si>
  <si>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</si>
  <si>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</si>
  <si>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</si>
  <si>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</si>
  <si>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</si>
  <si>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</si>
  <si>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</si>
  <si>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</si>
  <si>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</si>
  <si>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</si>
  <si>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</si>
  <si>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</si>
  <si>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</si>
  <si>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</si>
  <si>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</si>
  <si>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</si>
  <si>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</si>
  <si>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</si>
  <si>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</si>
  <si>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</si>
  <si>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</si>
  <si>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</si>
  <si>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</si>
  <si>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</si>
  <si>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</si>
  <si>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</si>
  <si>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</si>
  <si>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</si>
  <si>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</si>
  <si>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</si>
  <si>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</si>
  <si>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</si>
  <si>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</si>
  <si>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</si>
  <si>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</si>
  <si>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</si>
  <si>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</si>
  <si>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</si>
  <si>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28/02/2025</t>
  </si>
  <si>
    <t>Cut-off Date: 28/02/2025</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</si>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</sst>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H9" sqref="H9"/>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B193" sqref="B193:B208"/>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28/02/2025</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30222.327487999999</v>
      </c>
      <c r="F38" s="39"/>
      <c r="H38" s="20"/>
      <c r="L38" s="20"/>
      <c r="M38" s="20"/>
    </row>
    <row r="39" spans="1:14" x14ac:dyDescent="0.3">
      <c r="A39" s="22" t="s">
        <v>62</v>
      </c>
      <c r="B39" s="39" t="s">
        <v>63</v>
      </c>
      <c r="C39" s="22">
        <v>19371.266255999999</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0.38113989598636611</v>
      </c>
      <c r="E45" s="96"/>
      <c r="F45" s="96">
        <v>0.17902282588211382</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10851.061232</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26613.778284</v>
      </c>
      <c r="E53" s="46"/>
      <c r="F53" s="103">
        <f>IF($C$58=0,"",IF(C53="[for completion]","",C53/$C$58))</f>
        <v>0.88059989074525113</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3608.5492039999999</v>
      </c>
      <c r="E56" s="46"/>
      <c r="F56" s="103">
        <f>IF($C$58=0,"",IF(C56="[for completion]","",C56/$C$58))</f>
        <v>0.11940010925474888</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30222.327487999999</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21.82</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57.46</v>
      </c>
      <c r="D70" s="97" t="s">
        <v>766</v>
      </c>
      <c r="E70" s="18"/>
      <c r="F70" s="103">
        <f t="shared" ref="F70:F76" si="1">IF($C$77=0,"",IF(C70="[for completion]","",C70/$C$77))</f>
        <v>2.1590319000157061E-3</v>
      </c>
      <c r="G70" s="103" t="str">
        <f>IF($D$77=0,"",IF(D70="[Mark as ND1 if not relevant]","",D70/$D$77))</f>
        <v/>
      </c>
      <c r="H70" s="20"/>
      <c r="L70" s="20"/>
      <c r="M70" s="20"/>
      <c r="N70" s="51"/>
    </row>
    <row r="71" spans="1:14" x14ac:dyDescent="0.3">
      <c r="A71" s="22" t="s">
        <v>106</v>
      </c>
      <c r="B71" s="18" t="s">
        <v>1083</v>
      </c>
      <c r="C71" s="97">
        <v>100.53</v>
      </c>
      <c r="D71" s="97" t="s">
        <v>766</v>
      </c>
      <c r="E71" s="18"/>
      <c r="F71" s="103">
        <f t="shared" si="1"/>
        <v>3.7773664620358322E-3</v>
      </c>
      <c r="G71" s="103" t="str">
        <f t="shared" ref="G71:G76" si="2">IF($D$77=0,"",IF(D71="[Mark as ND1 if not relevant]","",D71/$D$77))</f>
        <v/>
      </c>
      <c r="H71" s="20"/>
      <c r="L71" s="20"/>
      <c r="M71" s="20"/>
      <c r="N71" s="51"/>
    </row>
    <row r="72" spans="1:14" x14ac:dyDescent="0.3">
      <c r="A72" s="22" t="s">
        <v>107</v>
      </c>
      <c r="B72" s="18" t="s">
        <v>1084</v>
      </c>
      <c r="C72" s="97">
        <v>163.78</v>
      </c>
      <c r="D72" s="97" t="s">
        <v>766</v>
      </c>
      <c r="E72" s="18"/>
      <c r="F72" s="103">
        <f t="shared" si="1"/>
        <v>6.1539548309184188E-3</v>
      </c>
      <c r="G72" s="103" t="str">
        <f t="shared" si="2"/>
        <v/>
      </c>
      <c r="H72" s="20"/>
      <c r="L72" s="20"/>
      <c r="M72" s="20"/>
      <c r="N72" s="51"/>
    </row>
    <row r="73" spans="1:14" x14ac:dyDescent="0.3">
      <c r="A73" s="22" t="s">
        <v>108</v>
      </c>
      <c r="B73" s="18" t="s">
        <v>1085</v>
      </c>
      <c r="C73" s="97">
        <v>208.63</v>
      </c>
      <c r="D73" s="97" t="s">
        <v>766</v>
      </c>
      <c r="E73" s="18"/>
      <c r="F73" s="103">
        <f t="shared" si="1"/>
        <v>7.8391720379442521E-3</v>
      </c>
      <c r="G73" s="103" t="str">
        <f t="shared" si="2"/>
        <v/>
      </c>
      <c r="H73" s="20"/>
      <c r="L73" s="20"/>
      <c r="M73" s="20"/>
      <c r="N73" s="51"/>
    </row>
    <row r="74" spans="1:14" x14ac:dyDescent="0.3">
      <c r="A74" s="22" t="s">
        <v>109</v>
      </c>
      <c r="B74" s="18" t="s">
        <v>1086</v>
      </c>
      <c r="C74" s="97">
        <v>244.29</v>
      </c>
      <c r="D74" s="97" t="s">
        <v>766</v>
      </c>
      <c r="E74" s="18"/>
      <c r="F74" s="103">
        <f t="shared" si="1"/>
        <v>9.1790794092383703E-3</v>
      </c>
      <c r="G74" s="103" t="str">
        <f t="shared" si="2"/>
        <v/>
      </c>
      <c r="H74" s="20"/>
      <c r="L74" s="20"/>
      <c r="M74" s="20"/>
      <c r="N74" s="51"/>
    </row>
    <row r="75" spans="1:14" x14ac:dyDescent="0.3">
      <c r="A75" s="22" t="s">
        <v>110</v>
      </c>
      <c r="B75" s="18" t="s">
        <v>1087</v>
      </c>
      <c r="C75" s="97">
        <v>1918.69</v>
      </c>
      <c r="D75" s="97" t="s">
        <v>766</v>
      </c>
      <c r="E75" s="18"/>
      <c r="F75" s="103">
        <f t="shared" si="1"/>
        <v>7.2093855138202836E-2</v>
      </c>
      <c r="G75" s="103" t="str">
        <f t="shared" si="2"/>
        <v/>
      </c>
      <c r="H75" s="20"/>
      <c r="L75" s="20"/>
      <c r="M75" s="20"/>
      <c r="N75" s="51"/>
    </row>
    <row r="76" spans="1:14" x14ac:dyDescent="0.3">
      <c r="A76" s="22" t="s">
        <v>111</v>
      </c>
      <c r="B76" s="18" t="s">
        <v>1088</v>
      </c>
      <c r="C76" s="97">
        <v>23920.400000000001</v>
      </c>
      <c r="D76" s="97" t="s">
        <v>766</v>
      </c>
      <c r="E76" s="18"/>
      <c r="F76" s="103">
        <f t="shared" si="1"/>
        <v>0.8987975402216446</v>
      </c>
      <c r="G76" s="103" t="str">
        <f t="shared" si="2"/>
        <v/>
      </c>
      <c r="H76" s="20"/>
      <c r="L76" s="20"/>
      <c r="M76" s="20"/>
      <c r="N76" s="51"/>
    </row>
    <row r="77" spans="1:14" x14ac:dyDescent="0.3">
      <c r="A77" s="22" t="s">
        <v>112</v>
      </c>
      <c r="B77" s="55" t="s">
        <v>91</v>
      </c>
      <c r="C77" s="99">
        <f>SUM(C70:C76)</f>
        <v>26613.780000000002</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2.84</v>
      </c>
      <c r="D89" s="101">
        <v>3.794059315670085</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1258.45</v>
      </c>
      <c r="D93" s="97">
        <v>172.57</v>
      </c>
      <c r="E93" s="18"/>
      <c r="F93" s="103">
        <f>IF($C$100=0,"",IF(C93="[for completion]","",IF(C93="","",C93/$C$100)))</f>
        <v>6.496477738424955E-2</v>
      </c>
      <c r="G93" s="103">
        <f>IF($D$100=0,"",IF(D93="[Mark as ND1 if not relevant]","",IF(D93="","",D93/$D$100)))</f>
        <v>8.9085554715721271E-3</v>
      </c>
      <c r="H93" s="20"/>
      <c r="L93" s="20"/>
      <c r="M93" s="20"/>
      <c r="N93" s="51"/>
    </row>
    <row r="94" spans="1:14" x14ac:dyDescent="0.3">
      <c r="A94" s="22" t="s">
        <v>134</v>
      </c>
      <c r="B94" s="18" t="s">
        <v>1083</v>
      </c>
      <c r="C94" s="97">
        <v>5072.0851293799988</v>
      </c>
      <c r="D94" s="97">
        <v>1267.8919000000001</v>
      </c>
      <c r="E94" s="18"/>
      <c r="F94" s="103">
        <f t="shared" ref="F94:F99" si="5">IF($C$100=0,"",IF(C94="[for completion]","",IF(C94="","",C94/$C$100)))</f>
        <v>0.26183549708302611</v>
      </c>
      <c r="G94" s="103">
        <f t="shared" ref="G94:G99" si="6">IF($D$100=0,"",IF(D94="[Mark as ND1 if not relevant]","",IF(D94="","",D94/$D$100)))</f>
        <v>6.5452195185182721E-2</v>
      </c>
      <c r="H94" s="20"/>
      <c r="L94" s="20"/>
      <c r="M94" s="20"/>
      <c r="N94" s="51"/>
    </row>
    <row r="95" spans="1:14" x14ac:dyDescent="0.3">
      <c r="A95" s="22" t="s">
        <v>135</v>
      </c>
      <c r="B95" s="18" t="s">
        <v>1084</v>
      </c>
      <c r="C95" s="97">
        <v>5601.5030380899998</v>
      </c>
      <c r="D95" s="97">
        <v>4965.4761293799993</v>
      </c>
      <c r="E95" s="18"/>
      <c r="F95" s="103">
        <f t="shared" si="5"/>
        <v>0.28916555912965503</v>
      </c>
      <c r="G95" s="103">
        <f t="shared" si="6"/>
        <v>0.25633203651474173</v>
      </c>
      <c r="H95" s="20"/>
      <c r="L95" s="20"/>
      <c r="M95" s="20"/>
      <c r="N95" s="51"/>
    </row>
    <row r="96" spans="1:14" x14ac:dyDescent="0.3">
      <c r="A96" s="22" t="s">
        <v>136</v>
      </c>
      <c r="B96" s="18" t="s">
        <v>1085</v>
      </c>
      <c r="C96" s="97">
        <v>3253.7577999999999</v>
      </c>
      <c r="D96" s="97">
        <v>5595.8401380900004</v>
      </c>
      <c r="E96" s="18"/>
      <c r="F96" s="103">
        <f t="shared" si="5"/>
        <v>0.16796825550420405</v>
      </c>
      <c r="G96" s="103">
        <f t="shared" si="6"/>
        <v>0.28887322408428234</v>
      </c>
      <c r="H96" s="20"/>
      <c r="L96" s="20"/>
      <c r="M96" s="20"/>
      <c r="N96" s="51"/>
    </row>
    <row r="97" spans="1:14" x14ac:dyDescent="0.3">
      <c r="A97" s="22" t="s">
        <v>137</v>
      </c>
      <c r="B97" s="18" t="s">
        <v>1086</v>
      </c>
      <c r="C97" s="97">
        <v>2421.6271449599999</v>
      </c>
      <c r="D97" s="97">
        <v>3216.0978</v>
      </c>
      <c r="E97" s="18"/>
      <c r="F97" s="103">
        <f t="shared" si="5"/>
        <v>0.12501129832729327</v>
      </c>
      <c r="G97" s="103">
        <f t="shared" si="6"/>
        <v>0.16602413891928539</v>
      </c>
      <c r="H97" s="20"/>
      <c r="L97" s="20"/>
      <c r="M97" s="20"/>
    </row>
    <row r="98" spans="1:14" x14ac:dyDescent="0.3">
      <c r="A98" s="22" t="s">
        <v>138</v>
      </c>
      <c r="B98" s="18" t="s">
        <v>1087</v>
      </c>
      <c r="C98" s="97">
        <v>1763.8431439999999</v>
      </c>
      <c r="D98" s="97">
        <v>4153.3902889600004</v>
      </c>
      <c r="E98" s="18"/>
      <c r="F98" s="103">
        <f t="shared" si="5"/>
        <v>9.1054612571572033E-2</v>
      </c>
      <c r="G98" s="103">
        <f t="shared" si="6"/>
        <v>0.21440984982493569</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19371.266256429997</v>
      </c>
      <c r="D100" s="99">
        <f>SUM(D93:D99)</f>
        <v>19371.266256430001</v>
      </c>
      <c r="E100" s="39"/>
      <c r="F100" s="104">
        <f>SUM(F93:F99)</f>
        <v>1</v>
      </c>
      <c r="G100" s="104">
        <f>SUM(G93:G99)</f>
        <v>1</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30222.327487999999</v>
      </c>
      <c r="D119" s="97">
        <f>C38</f>
        <v>30222.327487999999</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30222.327487999999</v>
      </c>
      <c r="D130" s="97">
        <f>SUM(D112:D129)</f>
        <v>30222.327487999999</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7473.9884393000002</v>
      </c>
      <c r="D138" s="97">
        <v>7683.6851809</v>
      </c>
      <c r="E138" s="47"/>
      <c r="F138" s="103">
        <f t="shared" ref="F138:F155" si="11">IF($C$156=0,"",IF(C138="[for completion]","",IF(C138="","",C138/$C$156)))</f>
        <v>0.39061598525779156</v>
      </c>
      <c r="G138" s="103">
        <f t="shared" ref="G138:G155" si="12">IF($D$156=0,"",IF(D138="[for completion]","",IF(D138="","",D138/$D$156)))</f>
        <v>0.39665373854171854</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610.18437225000002</v>
      </c>
      <c r="D142" s="97">
        <v>623.42809044000001</v>
      </c>
      <c r="E142" s="47"/>
      <c r="F142" s="103">
        <f t="shared" si="11"/>
        <v>3.1890304847416118E-2</v>
      </c>
      <c r="G142" s="103">
        <f t="shared" si="12"/>
        <v>3.2183135691145767E-2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9475</v>
      </c>
      <c r="D145" s="97">
        <v>9475</v>
      </c>
      <c r="E145" s="39"/>
      <c r="F145" s="103">
        <f t="shared" si="11"/>
        <v>0.4951956362223397</v>
      </c>
      <c r="G145" s="103">
        <f t="shared" si="12"/>
        <v>0.48912651731555834</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1574.6791591199999</v>
      </c>
      <c r="D154" s="97">
        <v>1589.1529850900001</v>
      </c>
      <c r="E154" s="39"/>
      <c r="F154" s="103">
        <f t="shared" si="11"/>
        <v>8.2298073672452482E-2</v>
      </c>
      <c r="G154" s="103">
        <f t="shared" si="12"/>
        <v>8.2036608451577328E-2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19133.851970670003</v>
      </c>
      <c r="D156" s="97">
        <f>SUM(D138:D155)</f>
        <v>19371.266256430001</v>
      </c>
      <c r="E156" s="39"/>
      <c r="F156" s="96">
        <f>SUM(F138:F155)</f>
        <v>0.99999999999999989</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10995.970054899999</v>
      </c>
      <c r="D164" s="97">
        <v>11216.158729530001</v>
      </c>
      <c r="E164" s="59"/>
      <c r="F164" s="103">
        <f>IF($C$167=0,"",IF(C164="[for completion]","",IF(C164="","",C164/$C$167)))</f>
        <v>0.57468668994385241</v>
      </c>
      <c r="G164" s="103">
        <f>IF($D$167=0,"",IF(D164="[for completion]","",IF(D164="","",D164/$D$167)))</f>
        <v>0.57901009572913009</v>
      </c>
      <c r="H164" s="20"/>
      <c r="L164" s="20"/>
      <c r="M164" s="20"/>
      <c r="N164" s="51"/>
    </row>
    <row r="165" spans="1:14" x14ac:dyDescent="0.3">
      <c r="A165" s="22" t="s">
        <v>213</v>
      </c>
      <c r="B165" s="20" t="s">
        <v>214</v>
      </c>
      <c r="C165" s="97">
        <v>8137.8819157700009</v>
      </c>
      <c r="D165" s="97">
        <v>8155.1075268999994</v>
      </c>
      <c r="E165" s="59"/>
      <c r="F165" s="103">
        <f>IF($C$167=0,"",IF(C165="[for completion]","",IF(C165="","",C165/$C$167)))</f>
        <v>0.42531331005614764</v>
      </c>
      <c r="G165" s="103">
        <f>IF($D$167=0,"",IF(D165="[for completion]","",IF(D165="","",D165/$D$167)))</f>
        <v>0.42098990427086996</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19133.851970669999</v>
      </c>
      <c r="D167" s="106">
        <f>SUM(D164:D166)</f>
        <v>19371.266256430001</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3608.5492039999999</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3608.5492039999999</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3608.5492039999999</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3608.5492039999999</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3608.5492039999999</v>
      </c>
      <c r="E217" s="59"/>
      <c r="F217" s="103">
        <f>IF($C$38=0,"",IF(C217="[for completion]","",IF(C217="","",C217/$C$38)))</f>
        <v>0.11940010925474888</v>
      </c>
      <c r="G217" s="103">
        <f>IF($C$39=0,"",IF(C217="[for completion]","",IF(C217="","",C217/$C$39)))</f>
        <v>0.18628359944628289</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3608.5492039999999</v>
      </c>
      <c r="E220" s="59"/>
      <c r="F220" s="96">
        <f>SUM(F217:F219)</f>
        <v>0.11940010925474888</v>
      </c>
      <c r="G220" s="96">
        <f>SUM(G217:G219)</f>
        <v>0.18628359944628289</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26610.087136999999</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37" sqref="C37"/>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26613.78</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26613.78</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164758</v>
      </c>
      <c r="D28" s="98">
        <v>0</v>
      </c>
      <c r="F28" s="98">
        <f>IF(AND(C28="[For completion]",D28="[For completion]"),"[For completion]",SUM(C28:D28))</f>
        <v>164758</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3.747E-4</v>
      </c>
      <c r="D36" s="94">
        <v>0</v>
      </c>
      <c r="E36" s="111"/>
      <c r="F36" s="94">
        <f>IF(AND(C36="[For completion]",D36="[For completion]"),"[For completion]",SUM(C36:D36))</f>
        <v>3.747E-4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0.12827013716466706</v>
      </c>
      <c r="D99" s="94">
        <v>0</v>
      </c>
      <c r="E99" s="94"/>
      <c r="F99" s="94">
        <v>0.12827013716466706</v>
      </c>
      <c r="G99" s="22"/>
    </row>
    <row r="100" spans="1:7" x14ac:dyDescent="0.3">
      <c r="A100" s="22" t="s">
        <v>526</v>
      </c>
      <c r="B100" s="39" t="s">
        <v>1676</v>
      </c>
      <c r="C100" s="94">
        <v>5.4931361451160531E-2</v>
      </c>
      <c r="D100" s="94">
        <v>0</v>
      </c>
      <c r="E100" s="94"/>
      <c r="F100" s="94">
        <v>5.4931361451160531E-2</v>
      </c>
      <c r="G100" s="22"/>
    </row>
    <row r="101" spans="1:7" x14ac:dyDescent="0.3">
      <c r="A101" s="22" t="s">
        <v>527</v>
      </c>
      <c r="B101" s="39" t="s">
        <v>1677</v>
      </c>
      <c r="C101" s="94">
        <v>0.21227614919728613</v>
      </c>
      <c r="D101" s="94">
        <v>0</v>
      </c>
      <c r="E101" s="94"/>
      <c r="F101" s="94">
        <v>0.21227614919728613</v>
      </c>
      <c r="G101" s="22"/>
    </row>
    <row r="102" spans="1:7" x14ac:dyDescent="0.3">
      <c r="A102" s="22" t="s">
        <v>528</v>
      </c>
      <c r="B102" s="39" t="s">
        <v>1678</v>
      </c>
      <c r="C102" s="94">
        <v>1.6751311854801672E-2</v>
      </c>
      <c r="D102" s="94">
        <v>0</v>
      </c>
      <c r="E102" s="94"/>
      <c r="F102" s="94">
        <v>1.6751311854801672E-2</v>
      </c>
      <c r="G102" s="22"/>
    </row>
    <row r="103" spans="1:7" x14ac:dyDescent="0.3">
      <c r="A103" s="22" t="s">
        <v>529</v>
      </c>
      <c r="B103" s="39" t="s">
        <v>1679</v>
      </c>
      <c r="C103" s="94">
        <v>7.3353706983909375E-2</v>
      </c>
      <c r="D103" s="94">
        <v>0</v>
      </c>
      <c r="E103" s="94"/>
      <c r="F103" s="94">
        <v>7.3353706983909375E-2</v>
      </c>
      <c r="G103" s="22"/>
    </row>
    <row r="104" spans="1:7" x14ac:dyDescent="0.3">
      <c r="A104" s="22" t="s">
        <v>530</v>
      </c>
      <c r="B104" s="39" t="s">
        <v>1680</v>
      </c>
      <c r="C104" s="94">
        <v>1.8124589251192952E-2</v>
      </c>
      <c r="D104" s="94">
        <v>0</v>
      </c>
      <c r="E104" s="94"/>
      <c r="F104" s="94">
        <v>1.8124589251192952E-2</v>
      </c>
      <c r="G104" s="22"/>
    </row>
    <row r="105" spans="1:7" x14ac:dyDescent="0.3">
      <c r="A105" s="22" t="s">
        <v>531</v>
      </c>
      <c r="B105" s="39" t="s">
        <v>1681</v>
      </c>
      <c r="C105" s="94">
        <v>0.21966069662240986</v>
      </c>
      <c r="D105" s="94">
        <v>0</v>
      </c>
      <c r="E105" s="94"/>
      <c r="F105" s="94">
        <v>0.21966069662240986</v>
      </c>
      <c r="G105" s="22"/>
    </row>
    <row r="106" spans="1:7" x14ac:dyDescent="0.3">
      <c r="A106" s="22" t="s">
        <v>532</v>
      </c>
      <c r="B106" s="39" t="s">
        <v>1682</v>
      </c>
      <c r="C106" s="94">
        <v>8.4536612305879943E-2</v>
      </c>
      <c r="D106" s="94">
        <v>0</v>
      </c>
      <c r="E106" s="94"/>
      <c r="F106" s="94">
        <v>8.4536612305879943E-2</v>
      </c>
      <c r="G106" s="22"/>
    </row>
    <row r="107" spans="1:7" x14ac:dyDescent="0.3">
      <c r="A107" s="22" t="s">
        <v>533</v>
      </c>
      <c r="B107" s="39" t="s">
        <v>1683</v>
      </c>
      <c r="C107" s="94">
        <v>5.9145735539389399E-2</v>
      </c>
      <c r="D107" s="94">
        <v>0</v>
      </c>
      <c r="E107" s="94"/>
      <c r="F107" s="94">
        <v>5.9145735539389399E-2</v>
      </c>
      <c r="G107" s="22"/>
    </row>
    <row r="108" spans="1:7" x14ac:dyDescent="0.3">
      <c r="A108" s="22" t="s">
        <v>534</v>
      </c>
      <c r="B108" s="39" t="s">
        <v>1684</v>
      </c>
      <c r="C108" s="94">
        <v>2.5900542043072093E-2</v>
      </c>
      <c r="D108" s="94">
        <v>0</v>
      </c>
      <c r="E108" s="94"/>
      <c r="F108" s="94">
        <v>2.5900542043072093E-2</v>
      </c>
      <c r="G108" s="22"/>
    </row>
    <row r="109" spans="1:7" x14ac:dyDescent="0.3">
      <c r="A109" s="22" t="s">
        <v>535</v>
      </c>
      <c r="B109" s="39" t="s">
        <v>1685</v>
      </c>
      <c r="C109" s="94">
        <v>5.9054405795297395E-2</v>
      </c>
      <c r="D109" s="94">
        <v>0</v>
      </c>
      <c r="E109" s="94"/>
      <c r="F109" s="94">
        <v>5.9054405795297395E-2</v>
      </c>
      <c r="G109" s="22"/>
    </row>
    <row r="110" spans="1:7" x14ac:dyDescent="0.3">
      <c r="A110" s="22" t="s">
        <v>536</v>
      </c>
      <c r="B110" s="39" t="s">
        <v>1686</v>
      </c>
      <c r="C110" s="94">
        <v>4.7994751790933654E-2</v>
      </c>
      <c r="D110" s="94">
        <v>0</v>
      </c>
      <c r="E110" s="94"/>
      <c r="F110" s="94">
        <v>4.7994751790933654E-2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0.94299818224864906</v>
      </c>
      <c r="D150" s="94">
        <v>0</v>
      </c>
      <c r="E150" s="95"/>
      <c r="F150" s="94">
        <v>0.94299818224864906</v>
      </c>
    </row>
    <row r="151" spans="1:7" x14ac:dyDescent="0.3">
      <c r="A151" s="22" t="s">
        <v>559</v>
      </c>
      <c r="B151" s="22" t="s">
        <v>560</v>
      </c>
      <c r="C151" s="94">
        <v>5.7000697493277047E-2</v>
      </c>
      <c r="D151" s="94">
        <v>0</v>
      </c>
      <c r="E151" s="95"/>
      <c r="F151" s="94">
        <v>5.7000697493277047E-2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0.11420717269130376</v>
      </c>
      <c r="D160" s="94">
        <v>0</v>
      </c>
      <c r="E160" s="95"/>
      <c r="F160" s="94">
        <v>0.11420717269130376</v>
      </c>
    </row>
    <row r="161" spans="1:7" x14ac:dyDescent="0.3">
      <c r="A161" s="22" t="s">
        <v>571</v>
      </c>
      <c r="B161" s="22" t="s">
        <v>572</v>
      </c>
      <c r="C161" s="94">
        <v>0.88579282730869635</v>
      </c>
      <c r="D161" s="94">
        <v>0</v>
      </c>
      <c r="E161" s="95"/>
      <c r="F161" s="94">
        <v>0.88579282730869635</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4.9210397984598614E-2</v>
      </c>
      <c r="D170" s="94">
        <v>0</v>
      </c>
      <c r="E170" s="95"/>
      <c r="F170" s="94">
        <v>4.9210397984598614E-2</v>
      </c>
    </row>
    <row r="171" spans="1:7" x14ac:dyDescent="0.3">
      <c r="A171" s="22" t="s">
        <v>583</v>
      </c>
      <c r="B171" s="18" t="s">
        <v>1640</v>
      </c>
      <c r="C171" s="94">
        <v>0.11274299847544611</v>
      </c>
      <c r="D171" s="94">
        <v>0</v>
      </c>
      <c r="E171" s="95"/>
      <c r="F171" s="94">
        <v>0.11274299847544611</v>
      </c>
    </row>
    <row r="172" spans="1:7" x14ac:dyDescent="0.3">
      <c r="A172" s="22" t="s">
        <v>584</v>
      </c>
      <c r="B172" s="18" t="s">
        <v>1641</v>
      </c>
      <c r="C172" s="94">
        <v>0.2273547771552378</v>
      </c>
      <c r="D172" s="94">
        <v>0</v>
      </c>
      <c r="E172" s="94"/>
      <c r="F172" s="94">
        <v>0.2273547771552378</v>
      </c>
    </row>
    <row r="173" spans="1:7" x14ac:dyDescent="0.3">
      <c r="A173" s="22" t="s">
        <v>585</v>
      </c>
      <c r="B173" s="18" t="s">
        <v>1642</v>
      </c>
      <c r="C173" s="94">
        <v>0.40445272630670409</v>
      </c>
      <c r="D173" s="94">
        <v>0</v>
      </c>
      <c r="E173" s="94"/>
      <c r="F173" s="94">
        <v>0.40445272630670409</v>
      </c>
    </row>
    <row r="174" spans="1:7" x14ac:dyDescent="0.3">
      <c r="A174" s="22" t="s">
        <v>586</v>
      </c>
      <c r="B174" s="18" t="s">
        <v>1643</v>
      </c>
      <c r="C174" s="94">
        <v>0.20623910007801349</v>
      </c>
      <c r="D174" s="94">
        <v>0</v>
      </c>
      <c r="E174" s="94"/>
      <c r="F174" s="94">
        <v>0.20623910007801349</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161.53254000000001</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9.9716020000000007</v>
      </c>
      <c r="D190" s="98">
        <v>6121</v>
      </c>
      <c r="E190" s="36"/>
      <c r="F190" s="103">
        <f>IF($C$214=0,"",IF(C190="[for completion]","",IF(C190="","",C190/$C$214)))</f>
        <v>3.7467817961025292E-4</v>
      </c>
      <c r="G190" s="103">
        <f>IF($D$214=0,"",IF(D190="[for completion]","",IF(D190="","",D190/$D$214)))</f>
        <v>3.7151458502773765E-2</v>
      </c>
    </row>
    <row r="191" spans="1:7" x14ac:dyDescent="0.3">
      <c r="A191" s="22" t="s">
        <v>605</v>
      </c>
      <c r="B191" s="39" t="s">
        <v>1688</v>
      </c>
      <c r="C191" s="97">
        <v>23.628924999999999</v>
      </c>
      <c r="D191" s="98">
        <v>3174</v>
      </c>
      <c r="E191" s="36"/>
      <c r="F191" s="103">
        <f t="shared" ref="F191:F213" si="1">IF($C$214=0,"",IF(C191="[for completion]","",IF(C191="","",C191/$C$214)))</f>
        <v>8.8784556434835587E-4</v>
      </c>
      <c r="G191" s="103">
        <f t="shared" ref="G191:G213" si="2">IF($D$214=0,"",IF(D191="[for completion]","",IF(D191="","",D191/$D$214)))</f>
        <v>1.9264618410031683E-2</v>
      </c>
    </row>
    <row r="192" spans="1:7" x14ac:dyDescent="0.3">
      <c r="A192" s="22" t="s">
        <v>606</v>
      </c>
      <c r="B192" s="39" t="s">
        <v>1689</v>
      </c>
      <c r="C192" s="97">
        <v>145.61464599999999</v>
      </c>
      <c r="D192" s="98">
        <v>8285</v>
      </c>
      <c r="E192" s="36"/>
      <c r="F192" s="103">
        <f t="shared" si="1"/>
        <v>5.4714007325875414E-3</v>
      </c>
      <c r="G192" s="103">
        <f t="shared" si="2"/>
        <v>5.0285873827067576E-2</v>
      </c>
    </row>
    <row r="193" spans="1:7" x14ac:dyDescent="0.3">
      <c r="A193" s="22" t="s">
        <v>607</v>
      </c>
      <c r="B193" s="39" t="s">
        <v>1690</v>
      </c>
      <c r="C193" s="97">
        <v>525.74887000000001</v>
      </c>
      <c r="D193" s="98">
        <v>13932</v>
      </c>
      <c r="E193" s="36"/>
      <c r="F193" s="103">
        <f t="shared" si="1"/>
        <v>1.9754762529004617E-2</v>
      </c>
      <c r="G193" s="103">
        <f t="shared" si="2"/>
        <v>8.4560385535148525E-2</v>
      </c>
    </row>
    <row r="194" spans="1:7" x14ac:dyDescent="0.3">
      <c r="A194" s="22" t="s">
        <v>608</v>
      </c>
      <c r="B194" s="39" t="s">
        <v>1691</v>
      </c>
      <c r="C194" s="97">
        <v>958.39439500000003</v>
      </c>
      <c r="D194" s="98">
        <v>15302</v>
      </c>
      <c r="E194" s="36"/>
      <c r="F194" s="103">
        <f t="shared" si="1"/>
        <v>3.6011211364760612E-2</v>
      </c>
      <c r="G194" s="103">
        <f t="shared" si="2"/>
        <v>9.2875611502931568E-2</v>
      </c>
    </row>
    <row r="195" spans="1:7" x14ac:dyDescent="0.3">
      <c r="A195" s="22" t="s">
        <v>609</v>
      </c>
      <c r="B195" s="39" t="s">
        <v>1692</v>
      </c>
      <c r="C195" s="97">
        <v>1470.1668279999999</v>
      </c>
      <c r="D195" s="98">
        <v>16771</v>
      </c>
      <c r="E195" s="36"/>
      <c r="F195" s="103">
        <f t="shared" si="1"/>
        <v>5.5240815952985259E-2</v>
      </c>
      <c r="G195" s="103">
        <f t="shared" si="2"/>
        <v>0.10179171876327704</v>
      </c>
    </row>
    <row r="196" spans="1:7" x14ac:dyDescent="0.3">
      <c r="A196" s="22" t="s">
        <v>610</v>
      </c>
      <c r="B196" s="39" t="s">
        <v>1693</v>
      </c>
      <c r="C196" s="97">
        <v>3700.6774719999999</v>
      </c>
      <c r="D196" s="98">
        <v>29809</v>
      </c>
      <c r="E196" s="36"/>
      <c r="F196" s="103">
        <f t="shared" si="1"/>
        <v>0.13905118741538547</v>
      </c>
      <c r="G196" s="103">
        <f t="shared" si="2"/>
        <v>0.18092596414134671</v>
      </c>
    </row>
    <row r="197" spans="1:7" x14ac:dyDescent="0.3">
      <c r="A197" s="22" t="s">
        <v>611</v>
      </c>
      <c r="B197" s="39" t="s">
        <v>1694</v>
      </c>
      <c r="C197" s="97">
        <v>3903.2002739999998</v>
      </c>
      <c r="D197" s="98">
        <v>22466</v>
      </c>
      <c r="E197" s="36"/>
      <c r="F197" s="103">
        <f t="shared" si="1"/>
        <v>0.14666088491263091</v>
      </c>
      <c r="G197" s="103">
        <f t="shared" si="2"/>
        <v>0.13635756685563069</v>
      </c>
    </row>
    <row r="198" spans="1:7" x14ac:dyDescent="0.3">
      <c r="A198" s="22" t="s">
        <v>612</v>
      </c>
      <c r="B198" s="39" t="s">
        <v>1695</v>
      </c>
      <c r="C198" s="97">
        <v>3789.7469070000002</v>
      </c>
      <c r="D198" s="98">
        <v>16968</v>
      </c>
      <c r="E198" s="36"/>
      <c r="F198" s="103">
        <f t="shared" si="1"/>
        <v>0.14239792886823466</v>
      </c>
      <c r="G198" s="103">
        <f t="shared" si="2"/>
        <v>0.10298741184039621</v>
      </c>
    </row>
    <row r="199" spans="1:7" x14ac:dyDescent="0.3">
      <c r="A199" s="22" t="s">
        <v>613</v>
      </c>
      <c r="B199" s="39" t="s">
        <v>1696</v>
      </c>
      <c r="C199" s="97">
        <v>3027.2853110000001</v>
      </c>
      <c r="D199" s="98">
        <v>11104</v>
      </c>
      <c r="E199" s="39"/>
      <c r="F199" s="103">
        <f t="shared" si="1"/>
        <v>0.11374879878743038</v>
      </c>
      <c r="G199" s="103">
        <f t="shared" si="2"/>
        <v>6.7395816895082492E-2</v>
      </c>
    </row>
    <row r="200" spans="1:7" x14ac:dyDescent="0.3">
      <c r="A200" s="22" t="s">
        <v>614</v>
      </c>
      <c r="B200" s="39" t="s">
        <v>1697</v>
      </c>
      <c r="C200" s="97">
        <v>2260.7365209999998</v>
      </c>
      <c r="D200" s="98">
        <v>7004</v>
      </c>
      <c r="E200" s="39"/>
      <c r="F200" s="103">
        <f t="shared" si="1"/>
        <v>8.4946094345391659E-2</v>
      </c>
      <c r="G200" s="103">
        <f t="shared" si="2"/>
        <v>4.2510834071790141E-2</v>
      </c>
    </row>
    <row r="201" spans="1:7" x14ac:dyDescent="0.3">
      <c r="A201" s="22" t="s">
        <v>615</v>
      </c>
      <c r="B201" s="39" t="s">
        <v>1698</v>
      </c>
      <c r="C201" s="97">
        <v>1643.091089</v>
      </c>
      <c r="D201" s="98">
        <v>4404</v>
      </c>
      <c r="E201" s="39"/>
      <c r="F201" s="103">
        <f t="shared" si="1"/>
        <v>6.1738362417628381E-2</v>
      </c>
      <c r="G201" s="103">
        <f t="shared" si="2"/>
        <v>2.6730113257019385E-2</v>
      </c>
    </row>
    <row r="202" spans="1:7" x14ac:dyDescent="0.3">
      <c r="A202" s="22" t="s">
        <v>616</v>
      </c>
      <c r="B202" s="39" t="s">
        <v>1699</v>
      </c>
      <c r="C202" s="97">
        <v>1141.9790410000001</v>
      </c>
      <c r="D202" s="98">
        <v>2699</v>
      </c>
      <c r="E202" s="39"/>
      <c r="F202" s="103">
        <f t="shared" si="1"/>
        <v>4.2909316701061913E-2</v>
      </c>
      <c r="G202" s="103">
        <f t="shared" si="2"/>
        <v>1.6381602107333179E-2</v>
      </c>
    </row>
    <row r="203" spans="1:7" x14ac:dyDescent="0.3">
      <c r="A203" s="22" t="s">
        <v>617</v>
      </c>
      <c r="B203" s="39" t="s">
        <v>1700</v>
      </c>
      <c r="C203" s="97">
        <v>904.32615599999997</v>
      </c>
      <c r="D203" s="98">
        <v>1910</v>
      </c>
      <c r="E203" s="39"/>
      <c r="F203" s="103">
        <f t="shared" si="1"/>
        <v>3.3979623124149719E-2</v>
      </c>
      <c r="G203" s="103">
        <f t="shared" si="2"/>
        <v>1.1592760290850823E-2</v>
      </c>
    </row>
    <row r="204" spans="1:7" x14ac:dyDescent="0.3">
      <c r="A204" s="22" t="s">
        <v>618</v>
      </c>
      <c r="B204" s="39" t="s">
        <v>1701</v>
      </c>
      <c r="C204" s="97">
        <v>1235.391218</v>
      </c>
      <c r="D204" s="98">
        <v>2273</v>
      </c>
      <c r="E204" s="39"/>
      <c r="F204" s="103">
        <f t="shared" si="1"/>
        <v>4.6419234609116275E-2</v>
      </c>
      <c r="G204" s="103">
        <f t="shared" si="2"/>
        <v>1.3795991696913049E-2</v>
      </c>
    </row>
    <row r="205" spans="1:7" x14ac:dyDescent="0.3">
      <c r="A205" s="22" t="s">
        <v>619</v>
      </c>
      <c r="B205" s="39" t="s">
        <v>1702</v>
      </c>
      <c r="C205" s="97">
        <v>715.96791599999995</v>
      </c>
      <c r="D205" s="98">
        <v>1114</v>
      </c>
      <c r="F205" s="103">
        <f t="shared" si="1"/>
        <v>2.6902152274652202E-2</v>
      </c>
      <c r="G205" s="103">
        <f t="shared" si="2"/>
        <v>6.7614319183287004E-3</v>
      </c>
    </row>
    <row r="206" spans="1:7" x14ac:dyDescent="0.3">
      <c r="A206" s="22" t="s">
        <v>620</v>
      </c>
      <c r="B206" s="39" t="s">
        <v>1703</v>
      </c>
      <c r="C206" s="97">
        <v>525.17492500000003</v>
      </c>
      <c r="D206" s="98">
        <v>704</v>
      </c>
      <c r="E206" s="88"/>
      <c r="F206" s="103">
        <f t="shared" si="1"/>
        <v>1.9733196819924331E-2</v>
      </c>
      <c r="G206" s="103">
        <f t="shared" si="2"/>
        <v>4.2729336359994662E-3</v>
      </c>
    </row>
    <row r="207" spans="1:7" x14ac:dyDescent="0.3">
      <c r="A207" s="22" t="s">
        <v>621</v>
      </c>
      <c r="B207" s="39" t="s">
        <v>1704</v>
      </c>
      <c r="C207" s="97">
        <v>376.03141299999999</v>
      </c>
      <c r="D207" s="98">
        <v>446</v>
      </c>
      <c r="E207" s="88"/>
      <c r="F207" s="103">
        <f t="shared" si="1"/>
        <v>1.4129200633871184E-2</v>
      </c>
      <c r="G207" s="103">
        <f t="shared" si="2"/>
        <v>2.7070005705337524E-3</v>
      </c>
    </row>
    <row r="208" spans="1:7" x14ac:dyDescent="0.3">
      <c r="A208" s="22" t="s">
        <v>622</v>
      </c>
      <c r="B208" s="39" t="s">
        <v>1705</v>
      </c>
      <c r="C208" s="97">
        <v>256.64477499999998</v>
      </c>
      <c r="D208" s="98">
        <v>272</v>
      </c>
      <c r="E208" s="88"/>
      <c r="F208" s="103">
        <f t="shared" si="1"/>
        <v>9.6433047672262618E-3</v>
      </c>
      <c r="G208" s="103">
        <f t="shared" si="2"/>
        <v>1.6509061775452482E-3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26613.778284</v>
      </c>
      <c r="D214" s="46">
        <f>SUM(D190:D213)</f>
        <v>164758</v>
      </c>
      <c r="E214" s="88"/>
      <c r="F214" s="112">
        <f>SUM(F190:F213)</f>
        <v>1</v>
      </c>
      <c r="G214" s="112">
        <f>SUM(G190:G213)</f>
        <v>0.99999999999999978</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0.57381599999999999</v>
      </c>
      <c r="F216" s="111"/>
      <c r="G216" s="111"/>
    </row>
    <row r="217" spans="1:7" x14ac:dyDescent="0.3">
      <c r="F217" s="111"/>
      <c r="G217" s="111"/>
    </row>
    <row r="218" spans="1:7" x14ac:dyDescent="0.3">
      <c r="B218" s="39" t="s">
        <v>632</v>
      </c>
      <c r="F218" s="111"/>
      <c r="G218" s="111"/>
    </row>
    <row r="219" spans="1:7" x14ac:dyDescent="0.3">
      <c r="A219" s="22" t="s">
        <v>633</v>
      </c>
      <c r="B219" s="22" t="s">
        <v>634</v>
      </c>
      <c r="C219" s="97">
        <v>4668.8732110000001</v>
      </c>
      <c r="D219" s="98">
        <v>56537</v>
      </c>
      <c r="F219" s="103">
        <f t="shared" ref="F219:F233" si="3">IF($C$227=0,"",IF(C219="[for completion]","",C219/$C$227))</f>
        <v>0.17543067959677455</v>
      </c>
      <c r="G219" s="103">
        <f t="shared" ref="G219:G233" si="4">IF($D$227=0,"",IF(D219="[for completion]","",D219/$D$227))</f>
        <v>0.34315177411719006</v>
      </c>
    </row>
    <row r="220" spans="1:7" x14ac:dyDescent="0.3">
      <c r="A220" s="22" t="s">
        <v>635</v>
      </c>
      <c r="B220" s="22" t="s">
        <v>636</v>
      </c>
      <c r="C220" s="97">
        <v>3577.2514919999999</v>
      </c>
      <c r="D220" s="98">
        <v>20648</v>
      </c>
      <c r="F220" s="103">
        <f t="shared" si="3"/>
        <v>0.13441351520353714</v>
      </c>
      <c r="G220" s="103">
        <f t="shared" si="4"/>
        <v>0.12532320130130251</v>
      </c>
    </row>
    <row r="221" spans="1:7" x14ac:dyDescent="0.3">
      <c r="A221" s="22" t="s">
        <v>637</v>
      </c>
      <c r="B221" s="22" t="s">
        <v>638</v>
      </c>
      <c r="C221" s="97">
        <v>5005.9637299999995</v>
      </c>
      <c r="D221" s="98">
        <v>25218</v>
      </c>
      <c r="F221" s="103">
        <f t="shared" si="3"/>
        <v>0.18809669474888305</v>
      </c>
      <c r="G221" s="103">
        <f t="shared" si="4"/>
        <v>0.15306085288726495</v>
      </c>
    </row>
    <row r="222" spans="1:7" x14ac:dyDescent="0.3">
      <c r="A222" s="22" t="s">
        <v>639</v>
      </c>
      <c r="B222" s="22" t="s">
        <v>640</v>
      </c>
      <c r="C222" s="97">
        <v>6263.497993</v>
      </c>
      <c r="D222" s="98">
        <v>28550</v>
      </c>
      <c r="F222" s="103">
        <f t="shared" si="3"/>
        <v>0.2353479436914663</v>
      </c>
      <c r="G222" s="103">
        <f t="shared" si="4"/>
        <v>0.17328445356219424</v>
      </c>
    </row>
    <row r="223" spans="1:7" x14ac:dyDescent="0.3">
      <c r="A223" s="22" t="s">
        <v>641</v>
      </c>
      <c r="B223" s="22" t="s">
        <v>642</v>
      </c>
      <c r="C223" s="97">
        <v>5126.2786350000006</v>
      </c>
      <c r="D223" s="98">
        <v>23894</v>
      </c>
      <c r="F223" s="103">
        <f t="shared" si="3"/>
        <v>0.19261746980442385</v>
      </c>
      <c r="G223" s="103">
        <f t="shared" si="4"/>
        <v>0.14502482428774324</v>
      </c>
    </row>
    <row r="224" spans="1:7" x14ac:dyDescent="0.3">
      <c r="A224" s="22" t="s">
        <v>643</v>
      </c>
      <c r="B224" s="22" t="s">
        <v>644</v>
      </c>
      <c r="C224" s="97">
        <v>1915.385567</v>
      </c>
      <c r="D224" s="98">
        <v>9547</v>
      </c>
      <c r="F224" s="103">
        <f t="shared" si="3"/>
        <v>7.1969697295912155E-2</v>
      </c>
      <c r="G224" s="103">
        <f t="shared" si="4"/>
        <v>5.7945592930237072E-2</v>
      </c>
    </row>
    <row r="225" spans="1:7" x14ac:dyDescent="0.3">
      <c r="A225" s="22" t="s">
        <v>645</v>
      </c>
      <c r="B225" s="22" t="s">
        <v>646</v>
      </c>
      <c r="C225" s="97">
        <v>56.054073000000002</v>
      </c>
      <c r="D225" s="98">
        <v>356</v>
      </c>
      <c r="F225" s="103">
        <f t="shared" si="3"/>
        <v>2.1062050041086911E-3</v>
      </c>
      <c r="G225" s="103">
        <f t="shared" si="4"/>
        <v>2.160744850022457E-3</v>
      </c>
    </row>
    <row r="226" spans="1:7" x14ac:dyDescent="0.3">
      <c r="A226" s="22" t="s">
        <v>647</v>
      </c>
      <c r="B226" s="22" t="s">
        <v>648</v>
      </c>
      <c r="C226" s="97">
        <v>0.47358299999999998</v>
      </c>
      <c r="D226" s="98">
        <v>8</v>
      </c>
      <c r="F226" s="103">
        <f t="shared" si="3"/>
        <v>1.7794654894405374E-5</v>
      </c>
      <c r="G226" s="103">
        <f t="shared" si="4"/>
        <v>4.8556064045448477E-5</v>
      </c>
    </row>
    <row r="227" spans="1:7" x14ac:dyDescent="0.3">
      <c r="A227" s="22" t="s">
        <v>649</v>
      </c>
      <c r="B227" s="48" t="s">
        <v>91</v>
      </c>
      <c r="C227" s="97">
        <f>SUM(C219:C226)</f>
        <v>26613.778283999996</v>
      </c>
      <c r="D227" s="98">
        <f>SUM(D219:D226)</f>
        <v>164758</v>
      </c>
      <c r="F227" s="94">
        <f>SUM(F219:F226)</f>
        <v>1.0000000000000002</v>
      </c>
      <c r="G227" s="94">
        <f>SUM(G219:G226)</f>
        <v>0.99999999999999989</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0.52351300000000001</v>
      </c>
      <c r="F238" s="111"/>
      <c r="G238" s="111"/>
    </row>
    <row r="239" spans="1:7" x14ac:dyDescent="0.3">
      <c r="F239" s="111"/>
      <c r="G239" s="111"/>
    </row>
    <row r="240" spans="1:7" x14ac:dyDescent="0.3">
      <c r="B240" s="39" t="s">
        <v>632</v>
      </c>
      <c r="F240" s="111"/>
      <c r="G240" s="111"/>
    </row>
    <row r="241" spans="1:7" x14ac:dyDescent="0.3">
      <c r="A241" s="22" t="s">
        <v>667</v>
      </c>
      <c r="B241" s="22" t="s">
        <v>634</v>
      </c>
      <c r="C241" s="97">
        <v>6376.7055529999998</v>
      </c>
      <c r="D241" s="98">
        <v>70831</v>
      </c>
      <c r="F241" s="103">
        <f>IF($C$249=0,"",IF(C241="[Mark as ND1 if not relevant]","",C241/$C$249))</f>
        <v>0.23960166367331728</v>
      </c>
      <c r="G241" s="103">
        <f>IF($D$249=0,"",IF(D241="[Mark as ND1 if not relevant]","",D241/$D$249))</f>
        <v>0.42990932155039513</v>
      </c>
    </row>
    <row r="242" spans="1:7" x14ac:dyDescent="0.3">
      <c r="A242" s="22" t="s">
        <v>668</v>
      </c>
      <c r="B242" s="22" t="s">
        <v>636</v>
      </c>
      <c r="C242" s="97">
        <v>4516.1409009999998</v>
      </c>
      <c r="D242" s="98">
        <v>24615</v>
      </c>
      <c r="F242" s="103">
        <f t="shared" ref="F242:F248" si="5">IF($C$249=0,"",IF(C242="[Mark as ND1 if not relevant]","",C242/$C$249))</f>
        <v>0.16969183605375013</v>
      </c>
      <c r="G242" s="103">
        <f t="shared" ref="G242:G248" si="6">IF($D$249=0,"",IF(D242="[Mark as ND1 if not relevant]","",D242/$D$249))</f>
        <v>0.14940093955983927</v>
      </c>
    </row>
    <row r="243" spans="1:7" x14ac:dyDescent="0.3">
      <c r="A243" s="22" t="s">
        <v>669</v>
      </c>
      <c r="B243" s="22" t="s">
        <v>638</v>
      </c>
      <c r="C243" s="97">
        <v>5929.381061</v>
      </c>
      <c r="D243" s="98">
        <v>28438</v>
      </c>
      <c r="F243" s="103">
        <f t="shared" si="5"/>
        <v>0.22279365966651515</v>
      </c>
      <c r="G243" s="103">
        <f t="shared" si="6"/>
        <v>0.17260466866555796</v>
      </c>
    </row>
    <row r="244" spans="1:7" x14ac:dyDescent="0.3">
      <c r="A244" s="22" t="s">
        <v>670</v>
      </c>
      <c r="B244" s="22" t="s">
        <v>640</v>
      </c>
      <c r="C244" s="97">
        <v>5559.9531200000001</v>
      </c>
      <c r="D244" s="98">
        <v>23941</v>
      </c>
      <c r="F244" s="103">
        <f t="shared" si="5"/>
        <v>0.20891258133612794</v>
      </c>
      <c r="G244" s="103">
        <f t="shared" si="6"/>
        <v>0.14531009116401025</v>
      </c>
    </row>
    <row r="245" spans="1:7" x14ac:dyDescent="0.3">
      <c r="A245" s="22" t="s">
        <v>671</v>
      </c>
      <c r="B245" s="22" t="s">
        <v>642</v>
      </c>
      <c r="C245" s="97">
        <v>3345.7961139999998</v>
      </c>
      <c r="D245" s="98">
        <v>13767</v>
      </c>
      <c r="F245" s="103">
        <f t="shared" si="5"/>
        <v>0.12571668999973973</v>
      </c>
      <c r="G245" s="103">
        <f t="shared" si="6"/>
        <v>8.3558916714211146E-2</v>
      </c>
    </row>
    <row r="246" spans="1:7" x14ac:dyDescent="0.3">
      <c r="A246" s="22" t="s">
        <v>672</v>
      </c>
      <c r="B246" s="22" t="s">
        <v>644</v>
      </c>
      <c r="C246" s="97">
        <v>883.91135800000006</v>
      </c>
      <c r="D246" s="98">
        <v>3151</v>
      </c>
      <c r="F246" s="103">
        <f t="shared" si="5"/>
        <v>3.3212546848255135E-2</v>
      </c>
      <c r="G246" s="103">
        <f t="shared" si="6"/>
        <v>1.912501972590102E-2</v>
      </c>
    </row>
    <row r="247" spans="1:7" x14ac:dyDescent="0.3">
      <c r="A247" s="22" t="s">
        <v>673</v>
      </c>
      <c r="B247" s="22" t="s">
        <v>646</v>
      </c>
      <c r="C247" s="97">
        <v>1.8901749999999999</v>
      </c>
      <c r="D247" s="98">
        <v>15</v>
      </c>
      <c r="F247" s="103">
        <f t="shared" si="5"/>
        <v>7.1022422294635389E-5</v>
      </c>
      <c r="G247" s="103">
        <f t="shared" si="6"/>
        <v>9.1042620085215895E-5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26613.778281999999</v>
      </c>
      <c r="D249" s="98">
        <f>SUM(D241:D248)</f>
        <v>164758</v>
      </c>
      <c r="F249" s="94">
        <f>SUM(F241:F248)</f>
        <v>1</v>
      </c>
      <c r="G249" s="94">
        <f>SUM(G241:G248)</f>
        <v>0.99999999999999989</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17" sqref="C17"/>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5" zoomScale="80" zoomScaleNormal="80" workbookViewId="0">
      <selection activeCell="G11" sqref="G11"/>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4.0575000000000001</v>
      </c>
      <c r="H75" s="20"/>
    </row>
    <row r="76" spans="1:14" x14ac:dyDescent="0.3">
      <c r="A76" s="22" t="s">
        <v>1024</v>
      </c>
      <c r="B76" s="22" t="s">
        <v>1638</v>
      </c>
      <c r="C76" s="146">
        <v>21.814999999999998</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2.3240770754133018E-3</v>
      </c>
      <c r="D82" s="118">
        <v>0</v>
      </c>
      <c r="E82" s="118">
        <v>0</v>
      </c>
      <c r="F82" s="118">
        <v>0</v>
      </c>
      <c r="G82" s="145">
        <v>2.3240770754133018E-3</v>
      </c>
      <c r="H82" s="20"/>
    </row>
    <row r="83" spans="1:8" x14ac:dyDescent="0.3">
      <c r="A83" s="22" t="s">
        <v>1031</v>
      </c>
      <c r="B83" s="22" t="s">
        <v>1046</v>
      </c>
      <c r="C83" s="145">
        <v>7.0143448745929994E-4</v>
      </c>
      <c r="D83" s="118">
        <v>0</v>
      </c>
      <c r="E83" s="118">
        <v>0</v>
      </c>
      <c r="F83" s="118">
        <v>0</v>
      </c>
      <c r="G83" s="145">
        <v>7.0143448745929994E-4</v>
      </c>
      <c r="H83" s="20"/>
    </row>
    <row r="84" spans="1:8" x14ac:dyDescent="0.3">
      <c r="A84" s="22" t="s">
        <v>1032</v>
      </c>
      <c r="B84" s="22" t="s">
        <v>1044</v>
      </c>
      <c r="C84" s="145">
        <v>3.7361583514709437E-6</v>
      </c>
      <c r="D84" s="118">
        <v>0</v>
      </c>
      <c r="E84" s="118">
        <v>0</v>
      </c>
      <c r="F84" s="118">
        <v>0</v>
      </c>
      <c r="G84" s="145">
        <v>3.7361583514709437E-6</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election activeCell="L51" sqref="L51"/>
    </sheetView>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2025-03-28T10:17:44Z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