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Z:\Distributions\a.Covered Bonds\2024\h.Aug\e.HTT\"/>
    </mc:Choice>
  </mc:AlternateContent>
  <xr:revisionPtr revIDLastSave="0" documentId="8_{8268852B-CC13-4905-A94A-514E06DC14FA}" xr6:coauthVersionLast="47" xr6:coauthVersionMax="47" xr10:uidLastSave="{00000000-0000-0000-0000-000000000000}"/>
  <bookViews>
    <workbookView xWindow="-14520" yWindow="-163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C15" i="9"/>
  <c r="C58" i="8"/>
  <c r="G219" i="8"/>
  <c r="F224" i="8"/>
  <c r="D227" i="9"/>
  <c r="G229" i="9" s="1"/>
  <c r="D249" i="9"/>
  <c r="D214" i="9"/>
  <c r="C214" i="9"/>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D295" i="8"/>
  <c r="C291" i="8"/>
  <c r="F293" i="8"/>
  <c r="C295" i="8"/>
  <c r="G293" i="8"/>
  <c r="D293" i="8"/>
  <c r="D291" i="8"/>
  <c r="D307" i="8"/>
  <c r="F295" i="8"/>
  <c r="C293" i="8"/>
  <c r="C307" i="8"/>
  <c r="F307"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C227" i="9"/>
  <c r="F221" i="9" s="1"/>
  <c r="C77" i="8"/>
  <c r="F78" i="8" s="1"/>
  <c r="G218" i="8"/>
  <c r="C249" i="9"/>
  <c r="F246" i="9" s="1"/>
  <c r="F227" i="8"/>
  <c r="G242" i="9"/>
  <c r="G255" i="9"/>
  <c r="F25" i="9"/>
  <c r="F13" i="9"/>
  <c r="F207" i="9"/>
  <c r="F197" i="9"/>
  <c r="F208" i="9"/>
  <c r="F196" i="9"/>
  <c r="F209" i="9"/>
  <c r="G223" i="8"/>
  <c r="G227" i="8"/>
  <c r="C119" i="8"/>
  <c r="C130" i="8" s="1"/>
  <c r="F132" i="8" s="1"/>
  <c r="F221" i="8"/>
  <c r="G221" i="8"/>
  <c r="G226" i="8"/>
  <c r="F14" i="9"/>
  <c r="F12" i="9"/>
  <c r="F16" i="9"/>
  <c r="F19" i="9"/>
  <c r="F20" i="9"/>
  <c r="F18" i="9"/>
  <c r="F21" i="9"/>
  <c r="F24" i="9"/>
  <c r="F22" i="9"/>
  <c r="F23" i="9"/>
  <c r="F17" i="9"/>
  <c r="F26" i="9"/>
  <c r="G191" i="9"/>
  <c r="G202" i="9"/>
  <c r="G190" i="9"/>
  <c r="G203" i="9"/>
  <c r="G212" i="9"/>
  <c r="G200" i="9"/>
  <c r="G207" i="9"/>
  <c r="G197" i="9"/>
  <c r="G210" i="9"/>
  <c r="G198" i="9"/>
  <c r="G201" i="9"/>
  <c r="G193" i="9"/>
  <c r="G213" i="9"/>
  <c r="G208" i="9"/>
  <c r="G196" i="9"/>
  <c r="G195" i="9"/>
  <c r="G204" i="9"/>
  <c r="G192" i="9"/>
  <c r="G209" i="9"/>
  <c r="G206" i="9"/>
  <c r="G194" i="9"/>
  <c r="G211" i="9"/>
  <c r="G199" i="9"/>
  <c r="G205" i="9"/>
  <c r="F54" i="8"/>
  <c r="F64" i="8"/>
  <c r="F53" i="8"/>
  <c r="F55" i="8"/>
  <c r="F57" i="8"/>
  <c r="F61" i="8"/>
  <c r="F62" i="8"/>
  <c r="F56" i="8"/>
  <c r="F60" i="8"/>
  <c r="F63" i="8"/>
  <c r="F59" i="8"/>
  <c r="F71" i="8"/>
  <c r="F80" i="8"/>
  <c r="F86" i="8"/>
  <c r="F79" i="8"/>
  <c r="G226" i="9"/>
  <c r="G224" i="9"/>
  <c r="G228" i="9"/>
  <c r="G222" i="9"/>
  <c r="G221" i="9"/>
  <c r="G219" i="9"/>
  <c r="G233" i="9"/>
  <c r="G220" i="9"/>
  <c r="G232" i="9"/>
  <c r="G223" i="9"/>
  <c r="G225" i="9"/>
  <c r="G231" i="9"/>
  <c r="G230" i="9"/>
  <c r="G250" i="9"/>
  <c r="G253" i="9"/>
  <c r="G252" i="9"/>
  <c r="G251" i="9"/>
  <c r="G254" i="9"/>
  <c r="G248" i="9"/>
  <c r="G246" i="9"/>
  <c r="G243" i="9"/>
  <c r="G247" i="9"/>
  <c r="G241" i="9"/>
  <c r="G244" i="9"/>
  <c r="G245" i="9"/>
  <c r="F198" i="9"/>
  <c r="F210" i="9"/>
  <c r="F199" i="9"/>
  <c r="F211" i="9"/>
  <c r="F200" i="9"/>
  <c r="F212" i="9"/>
  <c r="F201" i="9"/>
  <c r="F213" i="9"/>
  <c r="F218" i="8"/>
  <c r="F222" i="8"/>
  <c r="F225" i="8"/>
  <c r="C174" i="8"/>
  <c r="F190" i="9"/>
  <c r="F202" i="9"/>
  <c r="F191" i="9"/>
  <c r="F203" i="9"/>
  <c r="F254" i="9"/>
  <c r="F192" i="9"/>
  <c r="F204" i="9"/>
  <c r="F193" i="9"/>
  <c r="F205" i="9"/>
  <c r="F219" i="8"/>
  <c r="F223" i="8"/>
  <c r="F226" i="8"/>
  <c r="D119" i="8"/>
  <c r="D130" i="8" s="1"/>
  <c r="F194" i="9"/>
  <c r="F206" i="9"/>
  <c r="F195" i="9"/>
  <c r="C47" i="8"/>
  <c r="F229" i="9" l="1"/>
  <c r="F219" i="9"/>
  <c r="F232" i="9"/>
  <c r="F230" i="9"/>
  <c r="F231" i="9"/>
  <c r="F233" i="9"/>
  <c r="F220" i="9"/>
  <c r="F227" i="9" s="1"/>
  <c r="F222" i="9"/>
  <c r="F228" i="9"/>
  <c r="F223" i="9"/>
  <c r="F224" i="9"/>
  <c r="F226" i="9"/>
  <c r="F225" i="9"/>
  <c r="F305" i="9"/>
  <c r="G305" i="9"/>
  <c r="F74" i="8"/>
  <c r="F87" i="8"/>
  <c r="F73" i="8"/>
  <c r="F70" i="8"/>
  <c r="F72" i="8"/>
  <c r="F76" i="8"/>
  <c r="F82" i="8"/>
  <c r="F81" i="8"/>
  <c r="F75" i="8"/>
  <c r="F77" i="8" s="1"/>
  <c r="F115" i="8"/>
  <c r="F242" i="9"/>
  <c r="F251" i="9"/>
  <c r="F131" i="8"/>
  <c r="F114" i="8"/>
  <c r="F253" i="9"/>
  <c r="F252" i="9"/>
  <c r="F250" i="9"/>
  <c r="F248" i="9"/>
  <c r="F249" i="9" s="1"/>
  <c r="F245" i="9"/>
  <c r="F112" i="8"/>
  <c r="F134" i="8"/>
  <c r="F244" i="9"/>
  <c r="F255" i="9"/>
  <c r="F243" i="9"/>
  <c r="F133" i="8"/>
  <c r="F113" i="8"/>
  <c r="F120" i="8"/>
  <c r="F241" i="9"/>
  <c r="F247" i="9"/>
  <c r="F118" i="8"/>
  <c r="F136" i="8"/>
  <c r="F116" i="8"/>
  <c r="F126" i="8"/>
  <c r="F58" i="8"/>
  <c r="F15" i="9"/>
  <c r="F122" i="8"/>
  <c r="F128" i="8"/>
  <c r="F127" i="8"/>
  <c r="F129" i="8"/>
  <c r="G214" i="9"/>
  <c r="F117" i="8"/>
  <c r="F135" i="8"/>
  <c r="F125" i="8"/>
  <c r="F121" i="8"/>
  <c r="F119" i="8"/>
  <c r="F123" i="8"/>
  <c r="F124" i="8"/>
  <c r="F214" i="9"/>
  <c r="G227" i="9"/>
  <c r="G249" i="9"/>
  <c r="G122" i="8"/>
  <c r="G136" i="8"/>
  <c r="G114" i="8"/>
  <c r="G120" i="8"/>
  <c r="G133" i="8"/>
  <c r="G127" i="8"/>
  <c r="G116" i="8"/>
  <c r="G134" i="8"/>
  <c r="G123" i="8"/>
  <c r="G112" i="8"/>
  <c r="G131" i="8"/>
  <c r="G129" i="8"/>
  <c r="G117" i="8"/>
  <c r="G125" i="8"/>
  <c r="G121" i="8"/>
  <c r="G132" i="8"/>
  <c r="G126" i="8"/>
  <c r="G115" i="8"/>
  <c r="G135" i="8"/>
  <c r="G124" i="8"/>
  <c r="G113" i="8"/>
  <c r="G119" i="8"/>
  <c r="G128" i="8"/>
  <c r="G118" i="8"/>
  <c r="C179" i="8"/>
  <c r="C193" i="8"/>
  <c r="F130" i="8" l="1"/>
  <c r="G130" i="8"/>
  <c r="C217" i="8"/>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17" i="8"/>
  <c r="F220" i="8" s="1"/>
  <c r="F208" i="8" l="1"/>
  <c r="D45" i="8" l="1"/>
  <c r="D156" i="8"/>
  <c r="C156" i="8"/>
  <c r="C100" i="8" l="1"/>
  <c r="D100" i="8"/>
  <c r="C167" i="8"/>
  <c r="D167" i="8"/>
  <c r="F149" i="8"/>
  <c r="F150" i="8"/>
  <c r="F146" i="8"/>
  <c r="F152" i="8"/>
  <c r="F153" i="8"/>
  <c r="F143" i="8"/>
  <c r="F141" i="8"/>
  <c r="F154" i="8"/>
  <c r="F142" i="8"/>
  <c r="F148" i="8"/>
  <c r="F140" i="8"/>
  <c r="F155" i="8"/>
  <c r="F159" i="8"/>
  <c r="F157" i="8"/>
  <c r="F139" i="8"/>
  <c r="F151" i="8"/>
  <c r="F147" i="8"/>
  <c r="F162" i="8"/>
  <c r="F138" i="8"/>
  <c r="F161" i="8"/>
  <c r="F145" i="8"/>
  <c r="F160" i="8"/>
  <c r="F144" i="8"/>
  <c r="F158" i="8"/>
  <c r="G150" i="8"/>
  <c r="G140" i="8"/>
  <c r="G155" i="8"/>
  <c r="G141" i="8"/>
  <c r="G148" i="8"/>
  <c r="G151" i="8"/>
  <c r="G142" i="8"/>
  <c r="G154" i="8"/>
  <c r="G144" i="8"/>
  <c r="G153" i="8"/>
  <c r="G159" i="8"/>
  <c r="G139" i="8"/>
  <c r="G160" i="8"/>
  <c r="G161" i="8"/>
  <c r="G146" i="8"/>
  <c r="G149" i="8"/>
  <c r="G145" i="8"/>
  <c r="G147" i="8"/>
  <c r="G162" i="8"/>
  <c r="G152" i="8"/>
  <c r="G158" i="8"/>
  <c r="G143" i="8"/>
  <c r="G157" i="8"/>
  <c r="G138" i="8"/>
  <c r="G156" i="8" l="1"/>
  <c r="F156" i="8"/>
  <c r="G166" i="8"/>
  <c r="G164" i="8"/>
  <c r="G165" i="8"/>
  <c r="F166" i="8"/>
  <c r="F164" i="8"/>
  <c r="F165" i="8"/>
  <c r="G98" i="8"/>
  <c r="G94" i="8"/>
  <c r="G93" i="8"/>
  <c r="G100" i="8" s="1"/>
  <c r="G101" i="8"/>
  <c r="G95" i="8"/>
  <c r="G96" i="8"/>
  <c r="G103" i="8"/>
  <c r="G99" i="8"/>
  <c r="G104" i="8"/>
  <c r="G105" i="8"/>
  <c r="G97" i="8"/>
  <c r="G102" i="8"/>
  <c r="F104" i="8"/>
  <c r="F95" i="8"/>
  <c r="F97" i="8"/>
  <c r="F102" i="8"/>
  <c r="F96" i="8"/>
  <c r="F98" i="8"/>
  <c r="F101" i="8"/>
  <c r="F93" i="8"/>
  <c r="F94" i="8"/>
  <c r="F99" i="8"/>
  <c r="F103" i="8"/>
  <c r="F105" i="8"/>
  <c r="F167" i="8" l="1"/>
  <c r="F100" i="8"/>
  <c r="G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<sst xmlns="http://schemas.openxmlformats.org/spreadsheetml/2006/main" count="2666" uniqueCount="1707">
  <si>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</si>
  <si>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</si>
  <si>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</si>
  <si>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</si>
  <si>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</si>
  <si>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</si>
  <si>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</si>
  <si>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</si>
  <si>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</si>
  <si>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</si>
  <si>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</si>
  <si>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</si>
  <si>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</si>
  <si>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</si>
  <si>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</si>
  <si>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</si>
  <si>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</si>
  <si>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</si>
  <si>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</si>
  <si>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</si>
  <si>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</si>
  <si>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</si>
  <si>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</si>
  <si>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</si>
  <si>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</si>
  <si>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</si>
  <si>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</si>
  <si>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</si>
  <si>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</si>
  <si>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</si>
  <si>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</si>
  <si>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</si>
  <si>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</si>
  <si>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</si>
  <si>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</si>
  <si>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</si>
  <si>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</si>
  <si>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</si>
  <si>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</si>
  <si>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</si>
  <si>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</si>
  <si>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</si>
  <si>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</si>
  <si>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</si>
  <si>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</si>
  <si>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</si>
  <si>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</si>
  <si>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</si>
  <si>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</si>
  <si>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</si>
  <si>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</si>
  <si>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</si>
  <si>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</si>
  <si>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</si>
  <si>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</si>
  <si>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</si>
  <si>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</si>
  <si>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</si>
  <si>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</si>
  <si>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</si>
  <si>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</si>
  <si>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</si>
  <si>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</si>
  <si>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</si>
  <si>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</si>
  <si>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</si>
  <si>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</si>
  <si>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</si>
  <si>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</si>
  <si>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</si>
  <si>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</si>
  <si>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</si>
  <si>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</si>
  <si>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</si>
  <si>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</si>
  <si>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</si>
  <si>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</si>
  <si>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</si>
  <si>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</si>
  <si>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</si>
  <si>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</si>
  <si>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</si>
  <si>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</si>
  <si>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</si>
  <si>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</si>
  <si>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</si>
  <si>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</si>
  <si>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</si>
  <si>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</si>
  <si>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</si>
  <si>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</si>
  <si>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</si>
  <si>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</si>
  <si>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</si>
  <si>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</si>
  <si>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</si>
  <si>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</si>
  <si>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</si>
  <si>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</si>
  <si>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</si>
  <si>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</si>
  <si>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</si>
  <si>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</si>
  <si>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</si>
  <si>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</si>
  <si>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</si>
  <si>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</si>
  <si>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</si>
  <si>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</si>
  <si>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</si>
  <si>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</si>
  <si>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</si>
  <si>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</si>
  <si>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</si>
  <si>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</si>
  <si>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</si>
  <si>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</si>
  <si>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</si>
  <si>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</si>
  <si>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</si>
  <si>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</si>
  <si>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</si>
  <si>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</si>
  <si>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</si>
  <si>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</si>
  <si>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</si>
  <si>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</si>
  <si>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</si>
  <si>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</si>
  <si>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</si>
  <si>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</si>
  <si>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</si>
  <si>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</si>
  <si>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</si>
  <si>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</si>
  <si>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</si>
  <si>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</si>
  <si>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</si>
  <si>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</si>
  <si>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</si>
  <si>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</si>
  <si>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</si>
  <si>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</si>
  <si>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</si>
  <si>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</si>
  <si>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</si>
  <si>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</si>
  <si>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</si>
  <si>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</si>
  <si>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</si>
  <si>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</si>
  <si>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</si>
  <si>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</si>
  <si>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</si>
  <si>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</si>
  <si>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</si>
  <si>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</si>
  <si>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</si>
  <si>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</si>
  <si>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</si>
  <si>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</si>
  <si>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</si>
  <si>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</si>
  <si>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</si>
  <si>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</si>
  <si>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</si>
  <si>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</si>
  <si>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</si>
  <si>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</si>
  <si>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</si>
  <si>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</si>
  <si>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</si>
  <si>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</si>
  <si>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</si>
  <si>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</si>
  <si>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</si>
  <si>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</si>
  <si>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</si>
  <si>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</si>
  <si>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</si>
  <si>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</si>
  <si>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</si>
  <si>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</si>
  <si>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</si>
  <si>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</si>
  <si>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</si>
  <si>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</si>
  <si>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</si>
  <si>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</si>
  <si>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</si>
  <si>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</si>
  <si>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</si>
  <si>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</si>
  <si>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</si>
  <si>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</si>
  <si>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</si>
  <si>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</si>
  <si>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</si>
  <si>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</si>
  <si>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</si>
  <si>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</si>
  <si>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</si>
  <si>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</si>
  <si>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</si>
  <si>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</si>
  <si>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</si>
  <si>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</si>
  <si>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</si>
  <si>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</si>
  <si>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</si>
  <si>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</si>
  <si>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</si>
  <si>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</si>
  <si>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</si>
  <si>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</si>
  <si>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</si>
  <si>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</si>
  <si>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</si>
  <si>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</si>
  <si>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</si>
  <si>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</si>
  <si>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</si>
  <si>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</si>
  <si>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</si>
  <si>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</si>
  <si>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</si>
  <si>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</si>
  <si>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</si>
  <si>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</si>
  <si>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</si>
  <si>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</si>
  <si>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</si>
  <si>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</si>
  <si>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</si>
  <si>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</si>
  <si>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</si>
  <si>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</si>
  <si>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</si>
  <si>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</si>
  <si>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</si>
  <si>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</si>
  <si>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</si>
  <si>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</si>
  <si>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</si>
  <si>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</si>
  <si>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</si>
  <si>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</si>
  <si>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</si>
  <si>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</si>
  <si>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</si>
  <si>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</si>
  <si>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</si>
  <si>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</si>
  <si>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</si>
  <si>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</si>
  <si>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</si>
  <si>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</si>
  <si>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</si>
  <si>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</si>
  <si>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</si>
  <si>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</si>
  <si>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</si>
  <si>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</si>
  <si>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</si>
  <si>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</si>
  <si>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</si>
  <si>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</si>
  <si>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</si>
  <si>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</si>
  <si>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</si>
  <si>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</si>
  <si>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</si>
  <si>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</si>
  <si>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</si>
  <si>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</si>
  <si>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</si>
  <si>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</si>
  <si>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</si>
  <si>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</si>
  <si>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</si>
  <si>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</si>
  <si>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</si>
  <si>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</si>
  <si>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</si>
  <si>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</si>
  <si>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</si>
  <si>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</si>
  <si>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</si>
  <si>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</si>
  <si>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</si>
  <si>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</si>
  <si>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</si>
  <si>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</si>
  <si>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</si>
  <si>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</si>
  <si>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</si>
  <si>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</si>
  <si>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</si>
  <si>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</si>
  <si>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</si>
  <si>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</si>
  <si>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</si>
  <si>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</si>
  <si>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</si>
  <si>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</si>
  <si>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</si>
  <si>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</si>
  <si>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</si>
  <si>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</si>
  <si>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</si>
  <si>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</si>
  <si>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</si>
  <si>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</si>
  <si>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</si>
  <si>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</si>
  <si>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</si>
  <si>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</si>
  <si>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</si>
  <si>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</si>
  <si>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</si>
  <si>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</si>
  <si>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</si>
  <si>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</si>
  <si>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</si>
  <si>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</si>
  <si>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</si>
  <si>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</si>
  <si>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</si>
  <si>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</si>
  <si>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</si>
  <si>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</si>
  <si>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</si>
  <si>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</si>
  <si>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</si>
  <si>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</si>
  <si>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</si>
  <si>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</si>
  <si>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</si>
  <si>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</si>
  <si>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</si>
  <si>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</si>
  <si>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</si>
  <si>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</si>
  <si>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</si>
  <si>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</si>
  <si>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</si>
  <si>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</si>
  <si>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</si>
  <si>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</si>
  <si>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</si>
  <si>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</si>
  <si>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</si>
  <si>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</si>
  <si>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</si>
  <si>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</si>
  <si>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</si>
  <si>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</si>
  <si>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</si>
  <si>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</si>
  <si>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</si>
  <si>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</si>
  <si>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</si>
  <si>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</si>
  <si>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</si>
  <si>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</si>
  <si>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</si>
  <si>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</si>
  <si>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</si>
  <si>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</si>
  <si>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</si>
  <si>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</si>
  <si>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</si>
  <si>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</si>
  <si>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</si>
  <si>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</si>
  <si>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</si>
  <si>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</si>
  <si>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</si>
  <si>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</si>
  <si>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</si>
  <si>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</si>
  <si>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</si>
  <si>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</si>
  <si>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</si>
  <si>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</si>
  <si>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</si>
  <si>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</si>
  <si>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</si>
  <si>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</si>
  <si>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</si>
  <si>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</si>
  <si>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</si>
  <si>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</si>
  <si>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</si>
  <si>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</si>
  <si>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</si>
  <si>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</si>
  <si>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</si>
  <si>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</si>
  <si>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</si>
  <si>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</si>
  <si>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</si>
  <si>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</si>
  <si>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</si>
  <si>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</si>
  <si>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</si>
  <si>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</si>
  <si>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</si>
  <si>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</si>
  <si>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</si>
  <si>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</si>
  <si>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</si>
  <si>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</si>
  <si>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</si>
  <si>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</si>
  <si>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</si>
  <si>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</si>
  <si>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</si>
  <si>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</si>
  <si>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</si>
  <si>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</si>
  <si>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</si>
  <si>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</si>
  <si>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</si>
  <si>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</si>
  <si>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</si>
  <si>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</si>
  <si>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</si>
  <si>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</si>
  <si>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</si>
  <si>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</si>
  <si>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</si>
  <si>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</si>
  <si>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</si>
  <si>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</si>
  <si>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</si>
  <si>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</si>
  <si>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</si>
  <si>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</si>
  <si>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</si>
  <si>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</si>
  <si>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</si>
  <si>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</si>
  <si>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</si>
  <si>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</si>
  <si>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</si>
  <si>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</si>
  <si>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</si>
  <si>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</si>
  <si>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</si>
  <si>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</si>
  <si>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</si>
  <si>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</si>
  <si>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</si>
  <si>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</si>
  <si>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</si>
  <si>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</si>
  <si>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</si>
  <si>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</si>
  <si>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</si>
  <si>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</si>
  <si>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</si>
  <si>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</si>
  <si>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</si>
  <si>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</si>
  <si>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</si>
  <si>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</si>
  <si>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</si>
  <si>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</si>
  <si>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</si>
  <si>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</si>
  <si>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</si>
  <si>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</si>
  <si>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</si>
  <si>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</si>
  <si>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</si>
  <si>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</si>
  <si>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</si>
  <si>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</si>
  <si>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</si>
  <si>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</si>
  <si>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</si>
  <si>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</si>
  <si>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</si>
  <si>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</si>
  <si>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</si>
  <si>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</si>
  <si>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</si>
  <si>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</si>
  <si>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</si>
  <si>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</si>
  <si>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</si>
  <si>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</si>
  <si>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</si>
  <si>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</si>
  <si>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</si>
  <si>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</si>
  <si>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</si>
  <si>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</si>
  <si>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</si>
  <si>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</si>
  <si>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</si>
  <si>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</si>
  <si>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</si>
  <si>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</si>
  <si>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</si>
  <si>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</si>
  <si>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</si>
  <si>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</si>
  <si>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</si>
  <si>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</si>
  <si>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</si>
  <si>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</si>
  <si>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</si>
  <si>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</si>
  <si>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</si>
  <si>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</si>
  <si>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</si>
  <si>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</si>
  <si>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</si>
  <si>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</si>
  <si>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</si>
  <si>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</si>
  <si>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</si>
  <si>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</si>
  <si>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</si>
  <si>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</si>
  <si>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</si>
  <si>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</si>
  <si>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</si>
  <si>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</si>
  <si>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</si>
  <si>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</si>
  <si>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</si>
  <si>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</si>
  <si>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</si>
  <si>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</si>
  <si>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</si>
  <si>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</si>
  <si>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</si>
  <si>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</si>
  <si>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</si>
  <si>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</si>
  <si>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</si>
  <si>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</si>
  <si>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</si>
  <si>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</si>
  <si>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</si>
  <si>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</si>
  <si>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</si>
  <si>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</si>
  <si>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</si>
  <si>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</si>
  <si>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</si>
  <si>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</si>
  <si>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</si>
  <si>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</si>
  <si>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</si>
  <si>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</si>
  <si>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</si>
  <si>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</si>
  <si>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</si>
  <si>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</si>
  <si>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</si>
  <si>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</si>
  <si>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</si>
  <si>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</si>
  <si>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</si>
  <si>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</si>
  <si>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</si>
  <si>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</si>
  <si>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</si>
  <si>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</si>
  <si>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</si>
  <si>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</si>
  <si>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</si>
  <si>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</si>
  <si>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</si>
  <si>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</si>
  <si>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</si>
  <si>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</si>
  <si>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</si>
  <si>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</si>
  <si>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</si>
  <si>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</si>
  <si>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</si>
  <si>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</si>
  <si>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</si>
  <si>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</si>
  <si>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</si>
  <si>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</si>
  <si>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</si>
  <si>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</si>
  <si>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</si>
  <si>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</si>
  <si>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</si>
  <si>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</si>
  <si>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</si>
  <si>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</si>
  <si>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</si>
  <si>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</si>
  <si>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</si>
  <si>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</si>
  <si>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</si>
  <si>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</si>
  <si>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</si>
  <si>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</si>
  <si>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</si>
  <si>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</si>
  <si>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</si>
  <si>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</si>
  <si>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</si>
  <si>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</si>
  <si>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</si>
  <si>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</si>
  <si>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</si>
  <si>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</si>
  <si>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</si>
  <si>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</si>
  <si>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</si>
  <si>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</si>
  <si>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</si>
  <si>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</si>
  <si>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</si>
  <si>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</si>
  <si>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</si>
  <si>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</si>
  <si>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</si>
  <si>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</si>
  <si>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</si>
  <si>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</si>
  <si>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</si>
  <si>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</si>
  <si>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</si>
  <si>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</si>
  <si>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</si>
  <si>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</si>
  <si>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</si>
  <si>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</si>
  <si>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</si>
  <si>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</si>
  <si>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</si>
  <si>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</si>
  <si>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</si>
  <si>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</si>
  <si>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</si>
  <si>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</si>
  <si>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</si>
  <si>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</si>
  <si>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</si>
  <si>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</si>
  <si>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</si>
  <si>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</si>
  <si>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</si>
  <si>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</si>
  <si>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</si>
  <si>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</si>
  <si>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</si>
  <si>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</si>
  <si>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</si>
  <si>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</si>
  <si>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</si>
  <si>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</si>
  <si>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</si>
  <si>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</si>
  <si>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</si>
  <si>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</si>
  <si>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</si>
  <si>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</si>
  <si>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</si>
  <si>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</si>
  <si>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</si>
  <si>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</si>
  <si>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</si>
  <si>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</si>
  <si>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</si>
  <si>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</si>
  <si>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</si>
  <si>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</si>
  <si>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</si>
  <si>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</si>
  <si>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</si>
  <si>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</si>
  <si>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</si>
  <si>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</si>
  <si>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</si>
  <si>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</si>
  <si>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</si>
  <si>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</si>
  <si>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</si>
  <si>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</si>
  <si>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</si>
  <si>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</si>
  <si>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</si>
  <si>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</si>
  <si>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</si>
  <si>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</si>
  <si>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</si>
  <si>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</si>
  <si>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</si>
  <si>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</si>
  <si>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</si>
  <si>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</si>
  <si>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</si>
  <si>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</si>
  <si>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</si>
  <si>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</si>
  <si>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</si>
  <si>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</si>
  <si>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</si>
  <si>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</si>
  <si>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</si>
  <si>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</si>
  <si>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</si>
  <si>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</si>
  <si>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</si>
  <si>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</si>
  <si>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</si>
  <si>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</si>
  <si>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</si>
  <si>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</si>
  <si>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</si>
  <si>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</si>
  <si>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</si>
  <si>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</si>
  <si>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</si>
  <si>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</si>
  <si>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</si>
  <si>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</si>
  <si>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</si>
  <si>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</si>
  <si>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</si>
  <si>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</si>
  <si>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</si>
  <si>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</si>
  <si>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</si>
  <si>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</si>
  <si>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</si>
  <si>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</si>
  <si>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</si>
  <si>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</si>
  <si>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</si>
  <si>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</si>
  <si>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</si>
  <si>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</si>
  <si>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</si>
  <si>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</si>
  <si>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</si>
  <si>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</si>
  <si>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</si>
  <si>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</si>
  <si>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</si>
  <si>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</si>
  <si>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</si>
  <si>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</si>
  <si>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</si>
  <si>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</si>
  <si>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</si>
  <si>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</si>
  <si>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</si>
  <si>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</si>
  <si>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</si>
  <si>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</si>
  <si>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</si>
  <si>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</si>
  <si>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</si>
  <si>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</si>
  <si>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</si>
  <si>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</si>
  <si>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</si>
  <si>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</si>
  <si>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</si>
  <si>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</si>
  <si>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</si>
  <si>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</si>
  <si>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</si>
  <si>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</si>
  <si>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</si>
  <si>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</si>
  <si>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</si>
  <si>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</si>
  <si>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</si>
  <si>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</si>
  <si>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</si>
  <si>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</si>
  <si>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</si>
  <si>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</si>
  <si>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</si>
  <si>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</si>
  <si>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</si>
  <si>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</si>
  <si>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</si>
  <si>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</si>
  <si>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</si>
  <si>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</si>
  <si>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</si>
  <si>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</si>
  <si>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</si>
  <si>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</si>
  <si>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</si>
  <si>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</si>
  <si>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</si>
  <si>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</si>
  <si>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</si>
  <si>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</si>
  <si>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</si>
  <si>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</si>
  <si>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</si>
  <si>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</si>
  <si>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</si>
  <si>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</si>
  <si>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</si>
  <si>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</si>
  <si>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</si>
  <si>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</si>
  <si>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</si>
  <si>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</si>
  <si>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</si>
  <si>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</si>
  <si>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</si>
  <si>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</si>
  <si>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</si>
  <si>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</si>
  <si>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</si>
  <si>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</si>
  <si>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</si>
  <si>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</si>
  <si>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</si>
  <si>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</si>
  <si>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</si>
  <si>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</si>
  <si>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</si>
  <si>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</si>
  <si>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</si>
  <si>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</si>
  <si>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</si>
  <si>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</si>
  <si>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</si>
  <si>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</si>
  <si>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</si>
  <si>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</si>
  <si>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</si>
  <si>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</si>
  <si>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</si>
  <si>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</si>
  <si>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</si>
  <si>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</si>
  <si>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</si>
  <si>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</si>
  <si>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</si>
  <si>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</si>
  <si>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</si>
  <si>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</si>
  <si>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</si>
  <si>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</si>
  <si>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</si>
  <si>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</si>
  <si>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</si>
  <si>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</si>
  <si>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</si>
  <si>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</si>
  <si>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</si>
  <si>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</si>
  <si>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</si>
  <si>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</si>
  <si>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</si>
  <si>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</si>
  <si>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</si>
  <si>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</si>
  <si>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</si>
  <si>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</si>
  <si>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</si>
  <si>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</si>
  <si>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</si>
  <si>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</si>
  <si>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</si>
  <si>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</si>
  <si>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</si>
  <si>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</si>
  <si>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</si>
  <si>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</si>
  <si>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</si>
  <si>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</si>
  <si>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</si>
  <si>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</si>
  <si>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</si>
  <si>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</si>
  <si>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</si>
  <si>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</si>
  <si>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</si>
  <si>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</si>
  <si>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</si>
  <si>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</si>
  <si>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</si>
  <si>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</si>
  <si>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</si>
  <si>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</si>
  <si>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</si>
  <si>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</si>
  <si>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</si>
  <si>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</si>
  <si>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</si>
  <si>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</si>
  <si>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</si>
  <si>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</si>
  <si>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</si>
  <si>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</si>
  <si>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</si>
  <si>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</si>
  <si>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</si>
  <si>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</si>
  <si>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</si>
  <si>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</si>
  <si>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</si>
  <si>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</si>
  <si>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</si>
  <si>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</si>
  <si>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</si>
  <si>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</si>
  <si>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</si>
  <si>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</si>
  <si>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</si>
  <si>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</si>
  <si>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</si>
  <si>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</si>
  <si>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</si>
  <si>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</si>
  <si>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</si>
  <si>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</si>
  <si>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</si>
  <si>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</si>
  <si>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</si>
  <si>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</si>
  <si>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</si>
  <si>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</si>
  <si>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</si>
  <si>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</si>
  <si>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</si>
  <si>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</si>
  <si>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</si>
  <si>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</si>
  <si>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</si>
  <si>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</si>
  <si>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</si>
  <si>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</si>
  <si>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</si>
  <si>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</si>
  <si>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</si>
  <si>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</si>
  <si>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</si>
  <si>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</si>
  <si>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</si>
  <si>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</si>
  <si>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</si>
  <si>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</si>
  <si>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</si>
  <si>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</si>
  <si>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</si>
  <si>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</si>
  <si>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</si>
  <si>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</si>
  <si>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</si>
  <si>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</si>
  <si>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</si>
  <si>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</si>
  <si>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</si>
  <si>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</si>
  <si>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</si>
  <si>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</si>
  <si>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</si>
  <si>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</si>
  <si>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</si>
  <si>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</si>
  <si>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</si>
  <si>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</si>
  <si>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</si>
  <si>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</si>
  <si>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</si>
  <si>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</si>
  <si>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</si>
  <si>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</si>
  <si>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</si>
  <si>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</si>
  <si>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</si>
  <si>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</si>
  <si>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</si>
  <si>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</si>
  <si>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</si>
  <si>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</si>
  <si>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</si>
  <si>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</si>
  <si>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</si>
  <si>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</si>
  <si>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</si>
  <si>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</si>
  <si>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</si>
  <si>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</si>
  <si>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</si>
  <si>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</si>
  <si>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</si>
  <si>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</si>
  <si>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</si>
  <si>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</si>
  <si>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</si>
  <si>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</si>
  <si>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</si>
  <si>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</si>
  <si>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</si>
  <si>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</si>
  <si>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</si>
  <si>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</si>
  <si>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</si>
  <si>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</si>
  <si>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</si>
  <si>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</si>
  <si>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</si>
  <si>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</si>
  <si>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</si>
  <si>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</si>
  <si>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</si>
  <si>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</si>
  <si>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</si>
  <si>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</si>
  <si>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</si>
  <si>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</si>
  <si>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</si>
  <si>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</si>
  <si>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</si>
  <si>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</si>
  <si>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</si>
  <si>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</si>
  <si>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</si>
  <si>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</si>
  <si>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</si>
  <si>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</si>
  <si>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</si>
  <si>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</si>
  <si>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</si>
  <si>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</si>
  <si>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</si>
  <si>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</si>
  <si>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</si>
  <si>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</si>
  <si>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</si>
  <si>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</si>
  <si>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</si>
  <si>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</si>
  <si>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</si>
  <si>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</si>
  <si>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</si>
  <si>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</si>
  <si>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</si>
  <si>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</si>
  <si>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</si>
  <si>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</si>
  <si>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</si>
  <si>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</si>
  <si>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</si>
  <si>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</si>
  <si>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</si>
  <si>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</si>
  <si>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</si>
  <si>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</si>
  <si>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</si>
  <si>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</si>
  <si>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</si>
  <si>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</si>
  <si>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</si>
  <si>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</si>
  <si>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</si>
  <si>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</si>
  <si>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</si>
  <si>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</si>
  <si>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</si>
  <si>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</si>
  <si>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</si>
  <si>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</si>
  <si>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</si>
  <si>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</si>
  <si>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</si>
  <si>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</si>
  <si>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</si>
  <si>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</si>
  <si>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</si>
  <si>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</si>
  <si>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</si>
  <si>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</si>
  <si>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</si>
  <si>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</si>
  <si>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</si>
  <si>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</si>
  <si>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</si>
  <si>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</si>
  <si>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</si>
  <si>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</si>
  <si>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</si>
  <si>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</si>
  <si>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</si>
  <si>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</si>
  <si>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</si>
  <si>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</si>
  <si>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</si>
  <si>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</si>
  <si>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</si>
  <si>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</si>
  <si>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</si>
  <si>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</si>
  <si>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</si>
  <si>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</si>
  <si>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</si>
  <si>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</si>
  <si>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</si>
  <si>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</si>
  <si>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</si>
  <si>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</si>
  <si>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</si>
  <si>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</si>
  <si>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</si>
  <si>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</si>
  <si>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</si>
  <si>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</si>
  <si>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</si>
  <si>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</si>
  <si>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</si>
  <si>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</si>
  <si>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</si>
  <si>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</si>
  <si>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</si>
  <si>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</si>
  <si>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</si>
  <si>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</si>
  <si>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</si>
  <si>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</si>
  <si>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</si>
  <si>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</si>
  <si>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</si>
  <si>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</si>
  <si>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</si>
  <si>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</si>
  <si>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</si>
  <si>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</si>
  <si>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</si>
  <si>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</si>
  <si>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</si>
  <si>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</si>
  <si>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</si>
  <si>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</si>
  <si>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</si>
  <si>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</si>
  <si>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</si>
  <si>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</si>
  <si>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</si>
  <si>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</si>
  <si>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</si>
  <si>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</si>
  <si>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</si>
  <si>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</si>
  <si>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</si>
  <si>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</si>
  <si>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</si>
  <si>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</si>
  <si>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</si>
  <si>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</si>
  <si>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</si>
  <si>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</si>
  <si>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</si>
  <si>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</si>
  <si>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</si>
  <si>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</si>
  <si>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</si>
  <si>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</si>
  <si>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</si>
  <si>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</si>
  <si>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</si>
  <si>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</si>
  <si>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</si>
  <si>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</si>
  <si>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</si>
  <si>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</si>
  <si>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</si>
  <si>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</si>
  <si>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</si>
  <si>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</si>
  <si>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</si>
  <si>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</si>
  <si>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</si>
  <si>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</si>
  <si>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</si>
  <si>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</si>
  <si>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</si>
  <si>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</si>
  <si>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</si>
  <si>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</si>
  <si>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</si>
  <si>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</si>
  <si>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</si>
  <si>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</si>
  <si>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</si>
  <si>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</si>
  <si>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</si>
  <si>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</si>
  <si>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</si>
  <si>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</si>
  <si>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</si>
  <si>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</si>
  <si>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</si>
  <si>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</si>
  <si>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</si>
  <si>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</si>
  <si>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</si>
  <si>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</si>
  <si>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</si>
  <si>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</si>
  <si>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</si>
  <si>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</si>
  <si>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</si>
  <si>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</si>
  <si>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</si>
  <si>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</si>
  <si>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</si>
  <si>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</si>
  <si>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</si>
  <si>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</si>
  <si>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</si>
  <si>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</si>
  <si>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</si>
  <si>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</si>
  <si>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</si>
  <si>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</si>
  <si>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</si>
  <si>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</si>
  <si>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</si>
  <si>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</si>
  <si>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</si>
  <si>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</si>
  <si>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</si>
  <si>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</si>
  <si>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</si>
  <si>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</si>
  <si>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</si>
  <si>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</si>
  <si>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</si>
  <si>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</si>
  <si>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</si>
  <si>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</si>
  <si>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</si>
  <si>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</si>
  <si>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</si>
  <si>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</si>
  <si>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</si>
  <si>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</si>
  <si>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</si>
  <si>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</si>
  <si>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</si>
  <si>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</si>
  <si>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</si>
  <si>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</si>
  <si>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</si>
  <si>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</si>
  <si>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</si>
  <si>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</si>
  <si>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</si>
  <si>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</si>
  <si>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</si>
  <si>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</si>
  <si>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</si>
  <si>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</si>
  <si>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</si>
  <si>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</si>
  <si>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</si>
  <si>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</si>
  <si>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</si>
  <si>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</si>
  <si>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</si>
  <si>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</si>
  <si>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</si>
  <si>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</si>
  <si>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</si>
  <si>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</si>
  <si>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</si>
  <si>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</si>
  <si>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</si>
  <si>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</si>
  <si>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</si>
  <si>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</si>
  <si>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</si>
  <si>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</si>
  <si>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</si>
  <si>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</si>
  <si>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</si>
  <si>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</si>
  <si>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</si>
  <si>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</si>
  <si>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</si>
  <si>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</si>
  <si>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</si>
  <si>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</si>
  <si>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</si>
  <si>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</si>
  <si>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</si>
  <si>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</si>
  <si>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</si>
  <si>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</si>
  <si>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</si>
  <si>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</si>
  <si>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</si>
  <si>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</si>
  <si>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</si>
  <si>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</si>
  <si>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</si>
  <si>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</si>
  <si>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</si>
  <si>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</si>
  <si>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</si>
  <si>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</si>
  <si>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</si>
  <si>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</si>
  <si>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</si>
  <si>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</si>
  <si>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</si>
  <si>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</si>
  <si>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</si>
  <si>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</si>
  <si>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</si>
  <si>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</si>
  <si>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</si>
  <si>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</si>
  <si>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</si>
  <si>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</si>
  <si>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</si>
  <si>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</si>
  <si>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</si>
  <si>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</si>
  <si>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</si>
  <si>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</si>
  <si>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</si>
  <si>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</si>
  <si>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</si>
  <si>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</si>
  <si>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</si>
  <si>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</si>
  <si>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</si>
  <si>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</si>
  <si>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</si>
  <si>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</si>
  <si>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</si>
  <si>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</si>
  <si>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</si>
  <si>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</si>
  <si>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</si>
  <si>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</si>
  <si>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</si>
  <si>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</si>
  <si>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</si>
  <si>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</si>
  <si>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</si>
  <si>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</si>
  <si>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</si>
  <si>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</si>
  <si>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</si>
  <si>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</si>
  <si>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</si>
  <si>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</si>
  <si>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</si>
  <si>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</si>
  <si>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</si>
  <si>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</si>
  <si>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</si>
  <si>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</si>
  <si>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</si>
  <si>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</si>
  <si>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</si>
  <si>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</si>
  <si>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</si>
  <si>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</si>
  <si>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</si>
  <si>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</si>
  <si>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</si>
  <si>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</si>
  <si>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</si>
  <si>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</si>
  <si>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</si>
  <si>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</si>
  <si>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</si>
  <si>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</si>
  <si>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</si>
  <si>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</si>
  <si>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</si>
  <si>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</si>
  <si>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</si>
  <si>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</si>
  <si>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</si>
  <si>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</si>
  <si>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</si>
  <si>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</si>
  <si>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</si>
  <si>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</si>
  <si>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</si>
  <si>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</si>
  <si>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</si>
  <si>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</si>
  <si>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</si>
  <si>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</si>
  <si>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</si>
  <si>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</si>
  <si>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</si>
  <si>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</si>
  <si>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</si>
  <si>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</si>
  <si>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</si>
  <si>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</si>
  <si>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</si>
  <si>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</si>
  <si>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</si>
  <si>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</si>
  <si>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</si>
  <si>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</si>
  <si>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</si>
  <si>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</si>
  <si>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</si>
  <si>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</si>
  <si>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</si>
  <si>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</si>
  <si>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</si>
  <si>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</si>
  <si>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</si>
  <si>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</si>
  <si>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</si>
  <si>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</si>
  <si>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</si>
  <si>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</si>
  <si>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</si>
  <si>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</si>
  <si>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</si>
  <si>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</si>
  <si>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</si>
  <si>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</si>
  <si>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</si>
  <si>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</si>
  <si>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</si>
  <si>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</si>
  <si>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</si>
  <si>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</si>
  <si>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</si>
  <si>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</si>
  <si>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</si>
  <si>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</si>
  <si>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</si>
  <si>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</si>
  <si>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</si>
  <si>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</si>
  <si>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</si>
  <si>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</si>
  <si>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</si>
  <si>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</si>
  <si>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</si>
  <si>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</si>
  <si>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</si>
  <si>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</si>
  <si>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</si>
  <si>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</si>
  <si>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</si>
  <si>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</si>
  <si>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</si>
  <si>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</si>
  <si>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</si>
  <si>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</si>
  <si>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</si>
  <si>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</si>
  <si>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</si>
  <si>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</si>
  <si>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</si>
  <si>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</si>
  <si>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</si>
  <si>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</si>
  <si>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</si>
  <si>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</si>
  <si>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</si>
  <si>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</si>
  <si>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</si>
  <si>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</si>
  <si>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</si>
  <si>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</si>
  <si>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</si>
  <si>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</si>
  <si>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</si>
  <si>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</si>
  <si>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</si>
  <si>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</si>
  <si>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</si>
  <si>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</si>
  <si>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</si>
  <si>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</si>
  <si>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</si>
  <si>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</si>
  <si>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</si>
  <si>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</si>
  <si>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</si>
  <si>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</si>
  <si>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</si>
  <si>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</si>
  <si>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</si>
  <si>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</si>
  <si>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</si>
  <si>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</si>
  <si>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</si>
  <si>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</si>
  <si>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</si>
  <si>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</si>
  <si>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</si>
  <si>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</si>
  <si>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</si>
  <si>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</si>
  <si>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</si>
  <si>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</si>
  <si>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</si>
  <si>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</si>
  <si>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</si>
  <si>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</si>
  <si>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</si>
  <si>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</si>
  <si>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</si>
  <si>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</si>
  <si>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</si>
  <si>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</si>
  <si>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</si>
  <si>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</si>
  <si>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</si>
  <si>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</si>
  <si>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</si>
  <si>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</si>
  <si>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</si>
  <si>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</si>
  <si>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</si>
  <si>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</si>
  <si>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</si>
  <si>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</si>
  <si>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</si>
  <si>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</si>
  <si>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</si>
  <si>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</si>
  <si>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</si>
  <si>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</si>
  <si>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</si>
  <si>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</si>
  <si>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</si>
  <si>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</si>
  <si>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</si>
  <si>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</si>
  <si>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</si>
  <si>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</si>
  <si>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</si>
  <si>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</si>
  <si>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</si>
  <si>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</si>
  <si>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</si>
  <si>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</si>
  <si>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</si>
  <si>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</si>
  <si>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</si>
  <si>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</si>
  <si>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</si>
  <si>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</si>
  <si>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</si>
  <si>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</si>
  <si>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</si>
  <si>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</si>
  <si>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</si>
  <si>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</si>
  <si>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</si>
  <si>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</si>
  <si>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</si>
  <si>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</si>
  <si>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</si>
  <si>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</si>
  <si>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</si>
  <si>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</si>
  <si>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</si>
  <si>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</si>
  <si>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</si>
  <si>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</si>
  <si>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</si>
  <si>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</si>
  <si>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</si>
  <si>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</si>
  <si>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</si>
  <si>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</si>
  <si>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</si>
  <si>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</si>
  <si>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</si>
  <si>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</si>
  <si>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</si>
  <si>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</si>
  <si>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</si>
  <si>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</si>
  <si>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</si>
  <si>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</si>
  <si>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</si>
  <si>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</si>
  <si>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</si>
  <si>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</si>
  <si>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</si>
  <si>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</si>
  <si>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</si>
  <si>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</si>
  <si>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</si>
  <si>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</si>
  <si>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</si>
  <si>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</si>
  <si>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</si>
  <si>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</si>
  <si>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</si>
  <si>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</si>
  <si>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</si>
  <si>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</si>
  <si>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</si>
  <si>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</si>
  <si>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</si>
  <si>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</si>
  <si>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</si>
  <si>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</si>
  <si>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</si>
  <si>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</si>
  <si>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</si>
  <si>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</si>
  <si>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</si>
  <si>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</si>
  <si>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</si>
  <si>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</si>
  <si>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</si>
  <si>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</si>
  <si>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</si>
  <si>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</si>
  <si>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</si>
  <si>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</si>
  <si>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</si>
  <si>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</si>
  <si>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</si>
  <si>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</si>
  <si>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</si>
  <si>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</si>
  <si>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</si>
  <si>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</si>
  <si>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</si>
  <si>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</si>
  <si>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</si>
  <si>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</si>
  <si>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</si>
  <si>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</si>
  <si>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</si>
  <si>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</si>
  <si>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</si>
  <si>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</si>
  <si>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</si>
  <si>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</si>
  <si>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</si>
  <si>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</si>
  <si>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</si>
  <si>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</si>
  <si>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</si>
  <si>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</si>
  <si>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</si>
  <si>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</si>
  <si>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</si>
  <si>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</si>
  <si>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</si>
  <si>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</si>
  <si>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</si>
  <si>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</si>
  <si>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</si>
  <si>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</si>
  <si>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</si>
  <si>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</si>
  <si>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31/07/2024</t>
  </si>
  <si>
    <t>Cut-off Date: 31/07/2024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</si>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</sst>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M27" sqref="M27"/>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63" zoomScale="80" zoomScaleNormal="80" workbookViewId="0">
      <selection activeCell="D47" sqref="D47"/>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31/07/2024</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28597.045722999999</v>
      </c>
      <c r="F38" s="39"/>
      <c r="H38" s="20"/>
      <c r="L38" s="20"/>
      <c r="M38" s="20"/>
    </row>
    <row r="39" spans="1:14" x14ac:dyDescent="0.3">
      <c r="A39" s="22" t="s">
        <v>62</v>
      </c>
      <c r="B39" s="39" t="s">
        <v>63</v>
      </c>
      <c r="C39" s="22">
        <v>18180.661115999999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0.39390855783588163</v>
      </c>
      <c r="E45" s="96"/>
      <c r="F45" s="96">
        <v>0.1790290565082413</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10416.384607</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25126.490830999999</v>
      </c>
      <c r="E53" s="46"/>
      <c r="F53" s="103">
        <f>IF($C$58=0,"",IF(C53="[for completion]","",C53/$C$58))</f>
        <v>0.8786393907392781</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3470.5548920000001</v>
      </c>
      <c r="E56" s="46"/>
      <c r="F56" s="103">
        <f>IF($C$58=0,"",IF(C56="[for completion]","",C56/$C$58))</f>
        <v>0.12136060926072186</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28597.045722999999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21.74</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52.04</v>
      </c>
      <c r="D70" s="97" t="s">
        <v>766</v>
      </c>
      <c r="E70" s="18"/>
      <c r="F70" s="103">
        <f t="shared" ref="F70:F76" si="1">IF($C$77=0,"",IF(C70="[for completion]","",C70/$C$77))</f>
        <v>2.0711201321314148E-3</v>
      </c>
      <c r="G70" s="103" t="str">
        <f>IF($D$77=0,"",IF(D70="[Mark as ND1 if not relevant]","",D70/$D$77))</f>
        <v/>
      </c>
      <c r="H70" s="20"/>
      <c r="L70" s="20"/>
      <c r="M70" s="20"/>
      <c r="N70" s="51"/>
    </row>
    <row r="71" spans="1:14" x14ac:dyDescent="0.3">
      <c r="A71" s="22" t="s">
        <v>106</v>
      </c>
      <c r="B71" s="18" t="s">
        <v>1083</v>
      </c>
      <c r="C71" s="97">
        <v>103.7</v>
      </c>
      <c r="D71" s="97" t="s">
        <v>766</v>
      </c>
      <c r="E71" s="18"/>
      <c r="F71" s="103">
        <f t="shared" si="1"/>
        <v>4.1271167890474204E-3</v>
      </c>
      <c r="G71" s="103" t="str">
        <f t="shared" ref="G71:G76" si="2">IF($D$77=0,"",IF(D71="[Mark as ND1 if not relevant]","",D71/$D$77))</f>
        <v/>
      </c>
      <c r="H71" s="20"/>
      <c r="L71" s="20"/>
      <c r="M71" s="20"/>
      <c r="N71" s="51"/>
    </row>
    <row r="72" spans="1:14" x14ac:dyDescent="0.3">
      <c r="A72" s="22" t="s">
        <v>107</v>
      </c>
      <c r="B72" s="18" t="s">
        <v>1084</v>
      </c>
      <c r="C72" s="97">
        <v>139.36000000000001</v>
      </c>
      <c r="D72" s="97" t="s">
        <v>766</v>
      </c>
      <c r="E72" s="18"/>
      <c r="F72" s="103">
        <f t="shared" si="1"/>
        <v>5.5463355421566879E-3</v>
      </c>
      <c r="G72" s="103" t="str">
        <f t="shared" si="2"/>
        <v/>
      </c>
      <c r="H72" s="20"/>
      <c r="L72" s="20"/>
      <c r="M72" s="20"/>
      <c r="N72" s="51"/>
    </row>
    <row r="73" spans="1:14" x14ac:dyDescent="0.3">
      <c r="A73" s="22" t="s">
        <v>108</v>
      </c>
      <c r="B73" s="18" t="s">
        <v>1085</v>
      </c>
      <c r="C73" s="97">
        <v>215.18</v>
      </c>
      <c r="D73" s="97" t="s">
        <v>766</v>
      </c>
      <c r="E73" s="18"/>
      <c r="F73" s="103">
        <f t="shared" si="1"/>
        <v>8.5638668338208664E-3</v>
      </c>
      <c r="G73" s="103" t="str">
        <f t="shared" si="2"/>
        <v/>
      </c>
      <c r="H73" s="20"/>
      <c r="L73" s="20"/>
      <c r="M73" s="20"/>
      <c r="N73" s="51"/>
    </row>
    <row r="74" spans="1:14" x14ac:dyDescent="0.3">
      <c r="A74" s="22" t="s">
        <v>109</v>
      </c>
      <c r="B74" s="18" t="s">
        <v>1086</v>
      </c>
      <c r="C74" s="97">
        <v>227.49</v>
      </c>
      <c r="D74" s="97" t="s">
        <v>766</v>
      </c>
      <c r="E74" s="18"/>
      <c r="F74" s="103">
        <f t="shared" si="1"/>
        <v>9.0537878335621765E-3</v>
      </c>
      <c r="G74" s="103" t="str">
        <f t="shared" si="2"/>
        <v/>
      </c>
      <c r="H74" s="20"/>
      <c r="L74" s="20"/>
      <c r="M74" s="20"/>
      <c r="N74" s="51"/>
    </row>
    <row r="75" spans="1:14" x14ac:dyDescent="0.3">
      <c r="A75" s="22" t="s">
        <v>110</v>
      </c>
      <c r="B75" s="18" t="s">
        <v>1087</v>
      </c>
      <c r="C75" s="97">
        <v>1889.96</v>
      </c>
      <c r="D75" s="97" t="s">
        <v>766</v>
      </c>
      <c r="E75" s="18"/>
      <c r="F75" s="103">
        <f t="shared" si="1"/>
        <v>7.5217797942411402E-2</v>
      </c>
      <c r="G75" s="103" t="str">
        <f t="shared" si="2"/>
        <v/>
      </c>
      <c r="H75" s="20"/>
      <c r="L75" s="20"/>
      <c r="M75" s="20"/>
      <c r="N75" s="51"/>
    </row>
    <row r="76" spans="1:14" x14ac:dyDescent="0.3">
      <c r="A76" s="22" t="s">
        <v>111</v>
      </c>
      <c r="B76" s="18" t="s">
        <v>1088</v>
      </c>
      <c r="C76" s="97">
        <v>22498.77</v>
      </c>
      <c r="D76" s="97" t="s">
        <v>766</v>
      </c>
      <c r="E76" s="18"/>
      <c r="F76" s="103">
        <f t="shared" si="1"/>
        <v>0.89541997492687009</v>
      </c>
      <c r="G76" s="103" t="str">
        <f t="shared" si="2"/>
        <v/>
      </c>
      <c r="H76" s="20"/>
      <c r="L76" s="20"/>
      <c r="M76" s="20"/>
      <c r="N76" s="51"/>
    </row>
    <row r="77" spans="1:14" x14ac:dyDescent="0.3">
      <c r="A77" s="22" t="s">
        <v>112</v>
      </c>
      <c r="B77" s="55" t="s">
        <v>91</v>
      </c>
      <c r="C77" s="99">
        <f>SUM(C70:C76)</f>
        <v>25126.5</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2.79</v>
      </c>
      <c r="D89" s="101">
        <v>3.7432054183993113</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2373.922474</v>
      </c>
      <c r="D93" s="97">
        <v>86.35</v>
      </c>
      <c r="E93" s="18"/>
      <c r="F93" s="103">
        <f>IF($C$100=0,"",IF(C93="[for completion]","",IF(C93="","",C93/$C$100)))</f>
        <v>0.13057404562034752</v>
      </c>
      <c r="G93" s="103">
        <f>IF($D$100=0,"",IF(D93="[Mark as ND1 if not relevant]","",IF(D93="","",D93/$D$100)))</f>
        <v>4.7495522548884244E-3</v>
      </c>
      <c r="H93" s="20"/>
      <c r="L93" s="20"/>
      <c r="M93" s="20"/>
      <c r="N93" s="51"/>
    </row>
    <row r="94" spans="1:14" x14ac:dyDescent="0.3">
      <c r="A94" s="22" t="s">
        <v>134</v>
      </c>
      <c r="B94" s="18" t="s">
        <v>1083</v>
      </c>
      <c r="C94" s="97">
        <v>3769.6753709</v>
      </c>
      <c r="D94" s="97">
        <v>2373.7924739999999</v>
      </c>
      <c r="E94" s="18"/>
      <c r="F94" s="103">
        <f t="shared" ref="F94:F99" si="5">IF($C$100=0,"",IF(C94="[for completion]","",IF(C94="","",C94/$C$100)))</f>
        <v>0.20734534056810022</v>
      </c>
      <c r="G94" s="103">
        <f t="shared" ref="G94:G99" si="6">IF($D$100=0,"",IF(D94="[Mark as ND1 if not relevant]","",IF(D94="","",D94/$D$100)))</f>
        <v>0.13056689516530251</v>
      </c>
      <c r="H94" s="20"/>
      <c r="L94" s="20"/>
      <c r="M94" s="20"/>
      <c r="N94" s="51"/>
    </row>
    <row r="95" spans="1:14" x14ac:dyDescent="0.3">
      <c r="A95" s="22" t="s">
        <v>135</v>
      </c>
      <c r="B95" s="18" t="s">
        <v>1084</v>
      </c>
      <c r="C95" s="97">
        <v>5784.4351823799989</v>
      </c>
      <c r="D95" s="97">
        <v>3940.8701709000002</v>
      </c>
      <c r="E95" s="18"/>
      <c r="F95" s="103">
        <f t="shared" si="5"/>
        <v>0.31816418255621148</v>
      </c>
      <c r="G95" s="103">
        <f t="shared" si="6"/>
        <v>0.21676165380915607</v>
      </c>
      <c r="H95" s="20"/>
      <c r="L95" s="20"/>
      <c r="M95" s="20"/>
      <c r="N95" s="51"/>
    </row>
    <row r="96" spans="1:14" x14ac:dyDescent="0.3">
      <c r="A96" s="22" t="s">
        <v>136</v>
      </c>
      <c r="B96" s="18" t="s">
        <v>1085</v>
      </c>
      <c r="C96" s="97">
        <v>2669.74</v>
      </c>
      <c r="D96" s="97">
        <v>5596.7603823799991</v>
      </c>
      <c r="E96" s="18"/>
      <c r="F96" s="103">
        <f t="shared" si="5"/>
        <v>0.14684504501408016</v>
      </c>
      <c r="G96" s="103">
        <f t="shared" si="6"/>
        <v>0.30784141162945139</v>
      </c>
      <c r="H96" s="20"/>
      <c r="L96" s="20"/>
      <c r="M96" s="20"/>
      <c r="N96" s="51"/>
    </row>
    <row r="97" spans="1:14" x14ac:dyDescent="0.3">
      <c r="A97" s="22" t="s">
        <v>137</v>
      </c>
      <c r="B97" s="18" t="s">
        <v>1086</v>
      </c>
      <c r="C97" s="97">
        <v>2339.9825129999999</v>
      </c>
      <c r="D97" s="97">
        <v>2632.08</v>
      </c>
      <c r="E97" s="18"/>
      <c r="F97" s="103">
        <f t="shared" si="5"/>
        <v>0.12870722896373635</v>
      </c>
      <c r="G97" s="103">
        <f t="shared" si="6"/>
        <v>0.14477361319104487</v>
      </c>
      <c r="H97" s="20"/>
      <c r="L97" s="20"/>
      <c r="M97" s="20"/>
    </row>
    <row r="98" spans="1:14" x14ac:dyDescent="0.3">
      <c r="A98" s="22" t="s">
        <v>138</v>
      </c>
      <c r="B98" s="18" t="s">
        <v>1087</v>
      </c>
      <c r="C98" s="97">
        <v>1242.9055759600001</v>
      </c>
      <c r="D98" s="97">
        <v>3550.8080889600001</v>
      </c>
      <c r="E98" s="18"/>
      <c r="F98" s="103">
        <f t="shared" si="5"/>
        <v>6.8364157277524207E-2</v>
      </c>
      <c r="G98" s="103">
        <f t="shared" si="6"/>
        <v>0.19530687395015664</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18180.66111624</v>
      </c>
      <c r="D100" s="99">
        <f>SUM(D93:D99)</f>
        <v>18180.66111624</v>
      </c>
      <c r="E100" s="39"/>
      <c r="F100" s="104">
        <f>SUM(F93:F99)</f>
        <v>0.99999999999999989</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28597.045722999999</v>
      </c>
      <c r="D119" s="97">
        <f>C38</f>
        <v>28597.045722999999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28597.045722999999</v>
      </c>
      <c r="D130" s="97">
        <f>SUM(D112:D129)</f>
        <v>28597.045722999999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7243.5408725200004</v>
      </c>
      <c r="D138" s="97">
        <v>7284.6576548999992</v>
      </c>
      <c r="E138" s="47"/>
      <c r="F138" s="103">
        <f t="shared" ref="F138:F155" si="11">IF($C$156=0,"",IF(C138="[for completion]","",IF(C138="","",C138/$C$156)))</f>
        <v>0.39956825195912327</v>
      </c>
      <c r="G138" s="103">
        <f t="shared" ref="G138:G155" si="12">IF($D$156=0,"",IF(D138="[for completion]","",IF(D138="","",D138/$D$156)))</f>
        <v>0.40068166984273912</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624.88761013999999</v>
      </c>
      <c r="D142" s="97">
        <v>623.42809044000001</v>
      </c>
      <c r="E142" s="47"/>
      <c r="F142" s="103">
        <f t="shared" si="11"/>
        <v>3.4470054694078003E-2</v>
      </c>
      <c r="G142" s="103">
        <f t="shared" si="12"/>
        <v>3.4290727188304428E-2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0.52266001585983868</v>
      </c>
      <c r="G145" s="103">
        <f t="shared" si="12"/>
        <v>0.52115816577959273</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784.99097260000008</v>
      </c>
      <c r="D154" s="97">
        <v>797.57537089999994</v>
      </c>
      <c r="E154" s="39"/>
      <c r="F154" s="103">
        <f t="shared" si="11"/>
        <v>4.3301677486960018E-2</v>
      </c>
      <c r="G154" s="103">
        <f t="shared" si="12"/>
        <v>4.3869437189363834E-2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18128.419455260002</v>
      </c>
      <c r="D156" s="97">
        <f>SUM(D138:D155)</f>
        <v>18180.661116239997</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9979.8701117599976</v>
      </c>
      <c r="D164" s="97">
        <v>10025.553589340001</v>
      </c>
      <c r="E164" s="59"/>
      <c r="F164" s="103">
        <f>IF($C$167=0,"",IF(C164="[for completion]","",IF(C164="","",C164/$C$167)))</f>
        <v>0.5505096644740487</v>
      </c>
      <c r="G164" s="103">
        <f>IF($D$167=0,"",IF(D164="[for completion]","",IF(D164="","",D164/$D$167)))</f>
        <v>0.55144054032141909</v>
      </c>
      <c r="H164" s="20"/>
      <c r="L164" s="20"/>
      <c r="M164" s="20"/>
      <c r="N164" s="51"/>
    </row>
    <row r="165" spans="1:14" x14ac:dyDescent="0.3">
      <c r="A165" s="22" t="s">
        <v>213</v>
      </c>
      <c r="B165" s="20" t="s">
        <v>214</v>
      </c>
      <c r="C165" s="97">
        <v>8148.5493434999998</v>
      </c>
      <c r="D165" s="97">
        <v>8155.1075268999994</v>
      </c>
      <c r="E165" s="59"/>
      <c r="F165" s="103">
        <f>IF($C$167=0,"",IF(C165="[for completion]","",IF(C165="","",C165/$C$167)))</f>
        <v>0.4494903355259513</v>
      </c>
      <c r="G165" s="103">
        <f>IF($D$167=0,"",IF(D165="[for completion]","",IF(D165="","",D165/$D$167)))</f>
        <v>0.44855945967858085</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18128.419455259998</v>
      </c>
      <c r="D167" s="106">
        <f>SUM(D164:D166)</f>
        <v>18180.66111624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3470.5548920000001</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3470.5548920000001</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3470.5548920000001</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3470.5548920000001</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3470.5548920000001</v>
      </c>
      <c r="E217" s="59"/>
      <c r="F217" s="103">
        <f>IF($C$38=0,"",IF(C217="[for completion]","",IF(C217="","",C217/$C$38)))</f>
        <v>0.12136060926072186</v>
      </c>
      <c r="G217" s="103">
        <f>IF($C$39=0,"",IF(C217="[for completion]","",IF(C217="","",C217/$C$39)))</f>
        <v>0.19089266720590911</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3470.5548920000001</v>
      </c>
      <c r="E220" s="59"/>
      <c r="F220" s="96">
        <f>SUM(F217:F219)</f>
        <v>0.12136060926072186</v>
      </c>
      <c r="G220" s="96">
        <f>SUM(G217:G219)</f>
        <v>0.19089266720590911</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25194.415771</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A286" sqref="A286:XFD333"/>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25126.49</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25126.49</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161092</v>
      </c>
      <c r="D28" s="98">
        <v>0</v>
      </c>
      <c r="F28" s="98">
        <f>IF(AND(C28="[For completion]",D28="[For completion]"),"[For completion]",SUM(C28:D28))</f>
        <v>161092</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3.9669999999999999E-4</v>
      </c>
      <c r="D36" s="94">
        <v>0</v>
      </c>
      <c r="E36" s="111"/>
      <c r="F36" s="94">
        <f>IF(AND(C36="[For completion]",D36="[For completion]"),"[For completion]",SUM(C36:D36))</f>
        <v>3.9669999999999999E-4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0.12749228442771302</v>
      </c>
      <c r="D99" s="94">
        <v>0</v>
      </c>
      <c r="E99" s="94"/>
      <c r="F99" s="94">
        <v>0.12749228442771302</v>
      </c>
      <c r="G99" s="22"/>
    </row>
    <row r="100" spans="1:7" x14ac:dyDescent="0.3">
      <c r="A100" s="22" t="s">
        <v>526</v>
      </c>
      <c r="B100" s="39" t="s">
        <v>1676</v>
      </c>
      <c r="C100" s="94">
        <v>5.4555571712669913E-2</v>
      </c>
      <c r="D100" s="94">
        <v>0</v>
      </c>
      <c r="E100" s="94"/>
      <c r="F100" s="94">
        <v>5.4555571712669913E-2</v>
      </c>
      <c r="G100" s="22"/>
    </row>
    <row r="101" spans="1:7" x14ac:dyDescent="0.3">
      <c r="A101" s="22" t="s">
        <v>527</v>
      </c>
      <c r="B101" s="39" t="s">
        <v>1677</v>
      </c>
      <c r="C101" s="94">
        <v>0.2058745952280655</v>
      </c>
      <c r="D101" s="94">
        <v>0</v>
      </c>
      <c r="E101" s="94"/>
      <c r="F101" s="94">
        <v>0.2058745952280655</v>
      </c>
      <c r="G101" s="22"/>
    </row>
    <row r="102" spans="1:7" x14ac:dyDescent="0.3">
      <c r="A102" s="22" t="s">
        <v>528</v>
      </c>
      <c r="B102" s="39" t="s">
        <v>1678</v>
      </c>
      <c r="C102" s="94">
        <v>1.7597608449324179E-2</v>
      </c>
      <c r="D102" s="94">
        <v>0</v>
      </c>
      <c r="E102" s="94"/>
      <c r="F102" s="94">
        <v>1.7597608449324179E-2</v>
      </c>
      <c r="G102" s="22"/>
    </row>
    <row r="103" spans="1:7" x14ac:dyDescent="0.3">
      <c r="A103" s="22" t="s">
        <v>529</v>
      </c>
      <c r="B103" s="39" t="s">
        <v>1679</v>
      </c>
      <c r="C103" s="94">
        <v>7.2679962756866182E-2</v>
      </c>
      <c r="D103" s="94">
        <v>0</v>
      </c>
      <c r="E103" s="94"/>
      <c r="F103" s="94">
        <v>7.2679962756866182E-2</v>
      </c>
      <c r="G103" s="22"/>
    </row>
    <row r="104" spans="1:7" x14ac:dyDescent="0.3">
      <c r="A104" s="22" t="s">
        <v>530</v>
      </c>
      <c r="B104" s="39" t="s">
        <v>1680</v>
      </c>
      <c r="C104" s="94">
        <v>2.1291983769946489E-2</v>
      </c>
      <c r="D104" s="94">
        <v>0</v>
      </c>
      <c r="E104" s="94"/>
      <c r="F104" s="94">
        <v>2.1291983769946489E-2</v>
      </c>
      <c r="G104" s="22"/>
    </row>
    <row r="105" spans="1:7" x14ac:dyDescent="0.3">
      <c r="A105" s="22" t="s">
        <v>531</v>
      </c>
      <c r="B105" s="39" t="s">
        <v>1681</v>
      </c>
      <c r="C105" s="94">
        <v>0.22007725937204897</v>
      </c>
      <c r="D105" s="94">
        <v>0</v>
      </c>
      <c r="E105" s="94"/>
      <c r="F105" s="94">
        <v>0.22007725937204897</v>
      </c>
      <c r="G105" s="22"/>
    </row>
    <row r="106" spans="1:7" x14ac:dyDescent="0.3">
      <c r="A106" s="22" t="s">
        <v>532</v>
      </c>
      <c r="B106" s="39" t="s">
        <v>1682</v>
      </c>
      <c r="C106" s="94">
        <v>8.4719528874726641E-2</v>
      </c>
      <c r="D106" s="94">
        <v>0</v>
      </c>
      <c r="E106" s="94"/>
      <c r="F106" s="94">
        <v>8.4719528874726641E-2</v>
      </c>
      <c r="G106" s="22"/>
    </row>
    <row r="107" spans="1:7" x14ac:dyDescent="0.3">
      <c r="A107" s="22" t="s">
        <v>533</v>
      </c>
      <c r="B107" s="39" t="s">
        <v>1683</v>
      </c>
      <c r="C107" s="94">
        <v>6.4489035464869018E-2</v>
      </c>
      <c r="D107" s="94">
        <v>0</v>
      </c>
      <c r="E107" s="94"/>
      <c r="F107" s="94">
        <v>6.4489035464869018E-2</v>
      </c>
      <c r="G107" s="22"/>
    </row>
    <row r="108" spans="1:7" x14ac:dyDescent="0.3">
      <c r="A108" s="22" t="s">
        <v>534</v>
      </c>
      <c r="B108" s="39" t="s">
        <v>1684</v>
      </c>
      <c r="C108" s="94">
        <v>2.5862209517434707E-2</v>
      </c>
      <c r="D108" s="94">
        <v>0</v>
      </c>
      <c r="E108" s="94"/>
      <c r="F108" s="94">
        <v>2.5862209517434707E-2</v>
      </c>
      <c r="G108" s="22"/>
    </row>
    <row r="109" spans="1:7" x14ac:dyDescent="0.3">
      <c r="A109" s="22" t="s">
        <v>535</v>
      </c>
      <c r="B109" s="39" t="s">
        <v>1685</v>
      </c>
      <c r="C109" s="94">
        <v>5.8048940766083482E-2</v>
      </c>
      <c r="D109" s="94">
        <v>0</v>
      </c>
      <c r="E109" s="94"/>
      <c r="F109" s="94">
        <v>5.8048940766083482E-2</v>
      </c>
      <c r="G109" s="22"/>
    </row>
    <row r="110" spans="1:7" x14ac:dyDescent="0.3">
      <c r="A110" s="22" t="s">
        <v>536</v>
      </c>
      <c r="B110" s="39" t="s">
        <v>1686</v>
      </c>
      <c r="C110" s="94">
        <v>4.7311019660251925E-2</v>
      </c>
      <c r="D110" s="94">
        <v>0</v>
      </c>
      <c r="E110" s="94"/>
      <c r="F110" s="94">
        <v>4.7311019660251925E-2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0.9340807361100133</v>
      </c>
      <c r="D150" s="94">
        <v>0</v>
      </c>
      <c r="E150" s="95"/>
      <c r="F150" s="94">
        <v>0.9340807361100133</v>
      </c>
    </row>
    <row r="151" spans="1:7" x14ac:dyDescent="0.3">
      <c r="A151" s="22" t="s">
        <v>559</v>
      </c>
      <c r="B151" s="22" t="s">
        <v>560</v>
      </c>
      <c r="C151" s="94">
        <v>6.5917893949781786E-2</v>
      </c>
      <c r="D151" s="94">
        <v>0</v>
      </c>
      <c r="E151" s="95"/>
      <c r="F151" s="94">
        <v>6.5917893949781786E-2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0.11756417001700785</v>
      </c>
      <c r="D160" s="94">
        <v>0</v>
      </c>
      <c r="E160" s="95"/>
      <c r="F160" s="94">
        <v>0.11756417001700785</v>
      </c>
    </row>
    <row r="161" spans="1:7" x14ac:dyDescent="0.3">
      <c r="A161" s="22" t="s">
        <v>571</v>
      </c>
      <c r="B161" s="22" t="s">
        <v>572</v>
      </c>
      <c r="C161" s="94">
        <v>0.88243582998299219</v>
      </c>
      <c r="D161" s="94">
        <v>0</v>
      </c>
      <c r="E161" s="95"/>
      <c r="F161" s="94">
        <v>0.88243582998299219</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5.7833268764113842E-2</v>
      </c>
      <c r="D170" s="94">
        <v>0</v>
      </c>
      <c r="E170" s="95"/>
      <c r="F170" s="94">
        <v>5.7833268764113842E-2</v>
      </c>
    </row>
    <row r="171" spans="1:7" x14ac:dyDescent="0.3">
      <c r="A171" s="22" t="s">
        <v>583</v>
      </c>
      <c r="B171" s="18" t="s">
        <v>1640</v>
      </c>
      <c r="C171" s="94">
        <v>0.14454527699804223</v>
      </c>
      <c r="D171" s="94">
        <v>0</v>
      </c>
      <c r="E171" s="95"/>
      <c r="F171" s="94">
        <v>0.14454527699804223</v>
      </c>
    </row>
    <row r="172" spans="1:7" x14ac:dyDescent="0.3">
      <c r="A172" s="22" t="s">
        <v>584</v>
      </c>
      <c r="B172" s="18" t="s">
        <v>1641</v>
      </c>
      <c r="C172" s="94">
        <v>0.28012599852215297</v>
      </c>
      <c r="D172" s="94">
        <v>0</v>
      </c>
      <c r="E172" s="94"/>
      <c r="F172" s="94">
        <v>0.28012599852215297</v>
      </c>
    </row>
    <row r="173" spans="1:7" x14ac:dyDescent="0.3">
      <c r="A173" s="22" t="s">
        <v>585</v>
      </c>
      <c r="B173" s="18" t="s">
        <v>1642</v>
      </c>
      <c r="C173" s="94">
        <v>0.32315094500711677</v>
      </c>
      <c r="D173" s="94">
        <v>0</v>
      </c>
      <c r="E173" s="94"/>
      <c r="F173" s="94">
        <v>0.32315094500711677</v>
      </c>
    </row>
    <row r="174" spans="1:7" x14ac:dyDescent="0.3">
      <c r="A174" s="22" t="s">
        <v>586</v>
      </c>
      <c r="B174" s="18" t="s">
        <v>1643</v>
      </c>
      <c r="C174" s="94">
        <v>0.19434451070857414</v>
      </c>
      <c r="D174" s="94">
        <v>0</v>
      </c>
      <c r="E174" s="94"/>
      <c r="F174" s="94">
        <v>0.19434451070857414</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155.97603000000001</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11.447545</v>
      </c>
      <c r="D190" s="98">
        <v>6789</v>
      </c>
      <c r="E190" s="36"/>
      <c r="F190" s="103">
        <f>IF($C$214=0,"",IF(C190="[for completion]","",IF(C190="","",C190/$C$214)))</f>
        <v>4.5559664805546601E-4</v>
      </c>
      <c r="G190" s="103">
        <f>IF($D$214=0,"",IF(D190="[for completion]","",IF(D190="","",D190/$D$214)))</f>
        <v>4.2143619794899806E-2</v>
      </c>
    </row>
    <row r="191" spans="1:7" x14ac:dyDescent="0.3">
      <c r="A191" s="22" t="s">
        <v>605</v>
      </c>
      <c r="B191" s="39" t="s">
        <v>1688</v>
      </c>
      <c r="C191" s="97">
        <v>26.329991</v>
      </c>
      <c r="D191" s="98">
        <v>3543</v>
      </c>
      <c r="E191" s="36"/>
      <c r="F191" s="103">
        <f t="shared" ref="F191:F213" si="1">IF($C$214=0,"",IF(C191="[for completion]","",IF(C191="","",C191/$C$214)))</f>
        <v>1.047897662156435E-3</v>
      </c>
      <c r="G191" s="103">
        <f t="shared" ref="G191:G213" si="2">IF($D$214=0,"",IF(D191="[for completion]","",IF(D191="","",D191/$D$214)))</f>
        <v>2.1993643383904849E-2</v>
      </c>
    </row>
    <row r="192" spans="1:7" x14ac:dyDescent="0.3">
      <c r="A192" s="22" t="s">
        <v>606</v>
      </c>
      <c r="B192" s="39" t="s">
        <v>1689</v>
      </c>
      <c r="C192" s="97">
        <v>153.560461</v>
      </c>
      <c r="D192" s="98">
        <v>8780</v>
      </c>
      <c r="E192" s="36"/>
      <c r="F192" s="103">
        <f t="shared" si="1"/>
        <v>6.1114965091163317E-3</v>
      </c>
      <c r="G192" s="103">
        <f t="shared" si="2"/>
        <v>5.4503016909592035E-2</v>
      </c>
    </row>
    <row r="193" spans="1:7" x14ac:dyDescent="0.3">
      <c r="A193" s="22" t="s">
        <v>607</v>
      </c>
      <c r="B193" s="39" t="s">
        <v>1690</v>
      </c>
      <c r="C193" s="97">
        <v>538.40698099999997</v>
      </c>
      <c r="D193" s="98">
        <v>14270</v>
      </c>
      <c r="E193" s="36"/>
      <c r="F193" s="103">
        <f t="shared" si="1"/>
        <v>2.1427862116572851E-2</v>
      </c>
      <c r="G193" s="103">
        <f t="shared" si="2"/>
        <v>8.8582921560350608E-2</v>
      </c>
    </row>
    <row r="194" spans="1:7" x14ac:dyDescent="0.3">
      <c r="A194" s="22" t="s">
        <v>608</v>
      </c>
      <c r="B194" s="39" t="s">
        <v>1691</v>
      </c>
      <c r="C194" s="97">
        <v>964.13953400000003</v>
      </c>
      <c r="D194" s="98">
        <v>15391</v>
      </c>
      <c r="E194" s="36"/>
      <c r="F194" s="103">
        <f t="shared" si="1"/>
        <v>3.8371435967114259E-2</v>
      </c>
      <c r="G194" s="103">
        <f t="shared" si="2"/>
        <v>9.5541678047326994E-2</v>
      </c>
    </row>
    <row r="195" spans="1:7" x14ac:dyDescent="0.3">
      <c r="A195" s="22" t="s">
        <v>609</v>
      </c>
      <c r="B195" s="39" t="s">
        <v>1692</v>
      </c>
      <c r="C195" s="97">
        <v>1438.7058440000001</v>
      </c>
      <c r="D195" s="98">
        <v>16413</v>
      </c>
      <c r="E195" s="36"/>
      <c r="F195" s="103">
        <f t="shared" si="1"/>
        <v>5.7258526615462983E-2</v>
      </c>
      <c r="G195" s="103">
        <f t="shared" si="2"/>
        <v>0.10188587887666675</v>
      </c>
    </row>
    <row r="196" spans="1:7" x14ac:dyDescent="0.3">
      <c r="A196" s="22" t="s">
        <v>610</v>
      </c>
      <c r="B196" s="39" t="s">
        <v>1693</v>
      </c>
      <c r="C196" s="97">
        <v>3610.2842759999999</v>
      </c>
      <c r="D196" s="98">
        <v>29107</v>
      </c>
      <c r="E196" s="36"/>
      <c r="F196" s="103">
        <f t="shared" si="1"/>
        <v>0.14368438077098233</v>
      </c>
      <c r="G196" s="103">
        <f t="shared" si="2"/>
        <v>0.18068557097807464</v>
      </c>
    </row>
    <row r="197" spans="1:7" x14ac:dyDescent="0.3">
      <c r="A197" s="22" t="s">
        <v>611</v>
      </c>
      <c r="B197" s="39" t="s">
        <v>1694</v>
      </c>
      <c r="C197" s="97">
        <v>3703.888285</v>
      </c>
      <c r="D197" s="98">
        <v>21340</v>
      </c>
      <c r="E197" s="36"/>
      <c r="F197" s="103">
        <f t="shared" si="1"/>
        <v>0.14740969242033192</v>
      </c>
      <c r="G197" s="103">
        <f t="shared" si="2"/>
        <v>0.13247088620167358</v>
      </c>
    </row>
    <row r="198" spans="1:7" x14ac:dyDescent="0.3">
      <c r="A198" s="22" t="s">
        <v>612</v>
      </c>
      <c r="B198" s="39" t="s">
        <v>1695</v>
      </c>
      <c r="C198" s="97">
        <v>3587.9593190000001</v>
      </c>
      <c r="D198" s="98">
        <v>16064</v>
      </c>
      <c r="E198" s="36"/>
      <c r="F198" s="103">
        <f t="shared" si="1"/>
        <v>0.14279587798919091</v>
      </c>
      <c r="G198" s="103">
        <f t="shared" si="2"/>
        <v>9.971941499267499E-2</v>
      </c>
    </row>
    <row r="199" spans="1:7" x14ac:dyDescent="0.3">
      <c r="A199" s="22" t="s">
        <v>613</v>
      </c>
      <c r="B199" s="39" t="s">
        <v>1696</v>
      </c>
      <c r="C199" s="97">
        <v>2826.9842669999998</v>
      </c>
      <c r="D199" s="98">
        <v>10366</v>
      </c>
      <c r="E199" s="39"/>
      <c r="F199" s="103">
        <f t="shared" si="1"/>
        <v>0.11251011078364299</v>
      </c>
      <c r="G199" s="103">
        <f t="shared" si="2"/>
        <v>6.4348322697588958E-2</v>
      </c>
    </row>
    <row r="200" spans="1:7" x14ac:dyDescent="0.3">
      <c r="A200" s="22" t="s">
        <v>614</v>
      </c>
      <c r="B200" s="39" t="s">
        <v>1697</v>
      </c>
      <c r="C200" s="97">
        <v>2077.0557920000001</v>
      </c>
      <c r="D200" s="98">
        <v>6429</v>
      </c>
      <c r="E200" s="39"/>
      <c r="F200" s="103">
        <f t="shared" si="1"/>
        <v>8.2663982247668938E-2</v>
      </c>
      <c r="G200" s="103">
        <f t="shared" si="2"/>
        <v>3.9908871948948425E-2</v>
      </c>
    </row>
    <row r="201" spans="1:7" x14ac:dyDescent="0.3">
      <c r="A201" s="22" t="s">
        <v>615</v>
      </c>
      <c r="B201" s="39" t="s">
        <v>1698</v>
      </c>
      <c r="C201" s="97">
        <v>1481.3569500000001</v>
      </c>
      <c r="D201" s="98">
        <v>3968</v>
      </c>
      <c r="E201" s="39"/>
      <c r="F201" s="103">
        <f t="shared" si="1"/>
        <v>5.8955982351995E-2</v>
      </c>
      <c r="G201" s="103">
        <f t="shared" si="2"/>
        <v>2.4631887368708565E-2</v>
      </c>
    </row>
    <row r="202" spans="1:7" x14ac:dyDescent="0.3">
      <c r="A202" s="22" t="s">
        <v>616</v>
      </c>
      <c r="B202" s="39" t="s">
        <v>1699</v>
      </c>
      <c r="C202" s="97">
        <v>1048.428686</v>
      </c>
      <c r="D202" s="98">
        <v>2477</v>
      </c>
      <c r="E202" s="39"/>
      <c r="F202" s="103">
        <f t="shared" si="1"/>
        <v>4.1726029036513651E-2</v>
      </c>
      <c r="G202" s="103">
        <f t="shared" si="2"/>
        <v>1.5376306706726591E-2</v>
      </c>
    </row>
    <row r="203" spans="1:7" x14ac:dyDescent="0.3">
      <c r="A203" s="22" t="s">
        <v>617</v>
      </c>
      <c r="B203" s="39" t="s">
        <v>1700</v>
      </c>
      <c r="C203" s="97">
        <v>829.37199599999997</v>
      </c>
      <c r="D203" s="98">
        <v>1752</v>
      </c>
      <c r="E203" s="39"/>
      <c r="F203" s="103">
        <f t="shared" si="1"/>
        <v>3.3007872113075015E-2</v>
      </c>
      <c r="G203" s="103">
        <f t="shared" si="2"/>
        <v>1.0875772850296724E-2</v>
      </c>
    </row>
    <row r="204" spans="1:7" x14ac:dyDescent="0.3">
      <c r="A204" s="22" t="s">
        <v>618</v>
      </c>
      <c r="B204" s="39" t="s">
        <v>1701</v>
      </c>
      <c r="C204" s="97">
        <v>1140.202153</v>
      </c>
      <c r="D204" s="98">
        <v>2102</v>
      </c>
      <c r="E204" s="39"/>
      <c r="F204" s="103">
        <f t="shared" si="1"/>
        <v>4.5378487615678781E-2</v>
      </c>
      <c r="G204" s="103">
        <f t="shared" si="2"/>
        <v>1.3048444367193901E-2</v>
      </c>
    </row>
    <row r="205" spans="1:7" x14ac:dyDescent="0.3">
      <c r="A205" s="22" t="s">
        <v>619</v>
      </c>
      <c r="B205" s="39" t="s">
        <v>1702</v>
      </c>
      <c r="C205" s="97">
        <v>674.391525</v>
      </c>
      <c r="D205" s="98">
        <v>1050</v>
      </c>
      <c r="F205" s="103">
        <f t="shared" si="1"/>
        <v>2.6839861146386756E-2</v>
      </c>
      <c r="G205" s="103">
        <f t="shared" si="2"/>
        <v>6.5180145506915305E-3</v>
      </c>
    </row>
    <row r="206" spans="1:7" x14ac:dyDescent="0.3">
      <c r="A206" s="22" t="s">
        <v>620</v>
      </c>
      <c r="B206" s="39" t="s">
        <v>1703</v>
      </c>
      <c r="C206" s="97">
        <v>481.674688</v>
      </c>
      <c r="D206" s="98">
        <v>645</v>
      </c>
      <c r="E206" s="88"/>
      <c r="F206" s="103">
        <f t="shared" si="1"/>
        <v>1.9169994379228245E-2</v>
      </c>
      <c r="G206" s="103">
        <f t="shared" si="2"/>
        <v>4.0039232239962256E-3</v>
      </c>
    </row>
    <row r="207" spans="1:7" x14ac:dyDescent="0.3">
      <c r="A207" s="22" t="s">
        <v>621</v>
      </c>
      <c r="B207" s="39" t="s">
        <v>1704</v>
      </c>
      <c r="C207" s="97">
        <v>335.238632</v>
      </c>
      <c r="D207" s="98">
        <v>397</v>
      </c>
      <c r="E207" s="88"/>
      <c r="F207" s="103">
        <f t="shared" si="1"/>
        <v>1.3342039453690715E-2</v>
      </c>
      <c r="G207" s="103">
        <f t="shared" si="2"/>
        <v>2.4644302634519405E-3</v>
      </c>
    </row>
    <row r="208" spans="1:7" x14ac:dyDescent="0.3">
      <c r="A208" s="22" t="s">
        <v>622</v>
      </c>
      <c r="B208" s="39" t="s">
        <v>1705</v>
      </c>
      <c r="C208" s="97">
        <v>197.063906</v>
      </c>
      <c r="D208" s="98">
        <v>209</v>
      </c>
      <c r="E208" s="88"/>
      <c r="F208" s="103">
        <f t="shared" si="1"/>
        <v>7.8428741731364614E-3</v>
      </c>
      <c r="G208" s="103">
        <f t="shared" si="2"/>
        <v>1.2973952772328855E-3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25126.490830999999</v>
      </c>
      <c r="D214" s="46">
        <f>SUM(D190:D213)</f>
        <v>161092</v>
      </c>
      <c r="E214" s="88"/>
      <c r="F214" s="112">
        <f>SUM(F190:F213)</f>
        <v>1</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0.57916999999999996</v>
      </c>
      <c r="F216" s="111"/>
      <c r="G216" s="111"/>
    </row>
    <row r="217" spans="1:7" x14ac:dyDescent="0.3">
      <c r="F217" s="111"/>
      <c r="G217" s="111"/>
    </row>
    <row r="218" spans="1:7" x14ac:dyDescent="0.3">
      <c r="B218" s="39" t="s">
        <v>632</v>
      </c>
      <c r="F218" s="111"/>
      <c r="G218" s="111"/>
    </row>
    <row r="219" spans="1:7" x14ac:dyDescent="0.3">
      <c r="A219" s="22" t="s">
        <v>633</v>
      </c>
      <c r="B219" s="22" t="s">
        <v>634</v>
      </c>
      <c r="C219" s="97">
        <v>4331.4814610000003</v>
      </c>
      <c r="D219" s="98">
        <v>55689</v>
      </c>
      <c r="F219" s="103">
        <f t="shared" ref="F219:F233" si="3">IF($C$227=0,"",IF(C219="[for completion]","",C219/$C$227))</f>
        <v>0.17238704322594869</v>
      </c>
      <c r="G219" s="103">
        <f t="shared" ref="G219:G233" si="4">IF($D$227=0,"",IF(D219="[for completion]","",D219/$D$227))</f>
        <v>0.34569686886996248</v>
      </c>
    </row>
    <row r="220" spans="1:7" x14ac:dyDescent="0.3">
      <c r="A220" s="22" t="s">
        <v>635</v>
      </c>
      <c r="B220" s="22" t="s">
        <v>636</v>
      </c>
      <c r="C220" s="97">
        <v>3230.933266</v>
      </c>
      <c r="D220" s="98">
        <v>19438</v>
      </c>
      <c r="F220" s="103">
        <f t="shared" si="3"/>
        <v>0.12858672895197173</v>
      </c>
      <c r="G220" s="103">
        <f t="shared" si="4"/>
        <v>0.12066396841556377</v>
      </c>
    </row>
    <row r="221" spans="1:7" x14ac:dyDescent="0.3">
      <c r="A221" s="22" t="s">
        <v>637</v>
      </c>
      <c r="B221" s="22" t="s">
        <v>638</v>
      </c>
      <c r="C221" s="97">
        <v>4468.6125599999996</v>
      </c>
      <c r="D221" s="98">
        <v>23200</v>
      </c>
      <c r="F221" s="103">
        <f t="shared" si="3"/>
        <v>0.17784467357800776</v>
      </c>
      <c r="G221" s="103">
        <f t="shared" si="4"/>
        <v>0.14401708340575572</v>
      </c>
    </row>
    <row r="222" spans="1:7" x14ac:dyDescent="0.3">
      <c r="A222" s="22" t="s">
        <v>639</v>
      </c>
      <c r="B222" s="22" t="s">
        <v>640</v>
      </c>
      <c r="C222" s="97">
        <v>5988.0793290000001</v>
      </c>
      <c r="D222" s="98">
        <v>27744</v>
      </c>
      <c r="F222" s="103">
        <f t="shared" si="3"/>
        <v>0.2383173746495536</v>
      </c>
      <c r="G222" s="103">
        <f t="shared" si="4"/>
        <v>0.17222456732798649</v>
      </c>
    </row>
    <row r="223" spans="1:7" x14ac:dyDescent="0.3">
      <c r="A223" s="22" t="s">
        <v>641</v>
      </c>
      <c r="B223" s="22" t="s">
        <v>642</v>
      </c>
      <c r="C223" s="97">
        <v>5128.6213459999999</v>
      </c>
      <c r="D223" s="98">
        <v>24357</v>
      </c>
      <c r="F223" s="103">
        <f t="shared" si="3"/>
        <v>0.20411212136604942</v>
      </c>
      <c r="G223" s="103">
        <f t="shared" si="4"/>
        <v>0.15119931467732725</v>
      </c>
    </row>
    <row r="224" spans="1:7" x14ac:dyDescent="0.3">
      <c r="A224" s="22" t="s">
        <v>643</v>
      </c>
      <c r="B224" s="22" t="s">
        <v>644</v>
      </c>
      <c r="C224" s="97">
        <v>1910.5797250000001</v>
      </c>
      <c r="D224" s="98">
        <v>10207</v>
      </c>
      <c r="F224" s="103">
        <f t="shared" si="3"/>
        <v>7.6038462268786369E-2</v>
      </c>
      <c r="G224" s="103">
        <f t="shared" si="4"/>
        <v>6.3361309065627092E-2</v>
      </c>
    </row>
    <row r="225" spans="1:7" x14ac:dyDescent="0.3">
      <c r="A225" s="22" t="s">
        <v>645</v>
      </c>
      <c r="B225" s="22" t="s">
        <v>646</v>
      </c>
      <c r="C225" s="97">
        <v>67.537931999999998</v>
      </c>
      <c r="D225" s="98">
        <v>448</v>
      </c>
      <c r="F225" s="103">
        <f t="shared" si="3"/>
        <v>2.6879174037575736E-3</v>
      </c>
      <c r="G225" s="103">
        <f t="shared" si="4"/>
        <v>2.7810195416283863E-3</v>
      </c>
    </row>
    <row r="226" spans="1:7" x14ac:dyDescent="0.3">
      <c r="A226" s="22" t="s">
        <v>647</v>
      </c>
      <c r="B226" s="22" t="s">
        <v>648</v>
      </c>
      <c r="C226" s="97">
        <v>0.64521200000000001</v>
      </c>
      <c r="D226" s="98">
        <v>9</v>
      </c>
      <c r="F226" s="103">
        <f t="shared" si="3"/>
        <v>2.5678555924887244E-5</v>
      </c>
      <c r="G226" s="103">
        <f t="shared" si="4"/>
        <v>5.5868696148784547E-5</v>
      </c>
    </row>
    <row r="227" spans="1:7" x14ac:dyDescent="0.3">
      <c r="A227" s="22" t="s">
        <v>649</v>
      </c>
      <c r="B227" s="48" t="s">
        <v>91</v>
      </c>
      <c r="C227" s="97">
        <f>SUM(C219:C226)</f>
        <v>25126.490830999999</v>
      </c>
      <c r="D227" s="98">
        <f>SUM(D219:D226)</f>
        <v>161092</v>
      </c>
      <c r="F227" s="94">
        <f>SUM(F219:F226)</f>
        <v>1.0000000000000002</v>
      </c>
      <c r="G227" s="94">
        <f>SUM(G219:G226)</f>
        <v>1</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0.52576500000000004</v>
      </c>
      <c r="F238" s="111"/>
      <c r="G238" s="111"/>
    </row>
    <row r="239" spans="1:7" x14ac:dyDescent="0.3">
      <c r="F239" s="111"/>
      <c r="G239" s="111"/>
    </row>
    <row r="240" spans="1:7" x14ac:dyDescent="0.3">
      <c r="B240" s="39" t="s">
        <v>632</v>
      </c>
      <c r="F240" s="111"/>
      <c r="G240" s="111"/>
    </row>
    <row r="241" spans="1:7" x14ac:dyDescent="0.3">
      <c r="A241" s="22" t="s">
        <v>667</v>
      </c>
      <c r="B241" s="22" t="s">
        <v>634</v>
      </c>
      <c r="C241" s="97">
        <v>6013.8515230000003</v>
      </c>
      <c r="D241" s="98">
        <v>70055</v>
      </c>
      <c r="F241" s="103">
        <f>IF($C$249=0,"",IF(C241="[Mark as ND1 if not relevant]","",C241/$C$249))</f>
        <v>0.23934307276285902</v>
      </c>
      <c r="G241" s="103">
        <f>IF($D$249=0,"",IF(D241="[Mark as ND1 if not relevant]","",D241/$D$249))</f>
        <v>0.43487572318923345</v>
      </c>
    </row>
    <row r="242" spans="1:7" x14ac:dyDescent="0.3">
      <c r="A242" s="22" t="s">
        <v>668</v>
      </c>
      <c r="B242" s="22" t="s">
        <v>636</v>
      </c>
      <c r="C242" s="97">
        <v>4053.0310979999999</v>
      </c>
      <c r="D242" s="98">
        <v>22760</v>
      </c>
      <c r="F242" s="103">
        <f t="shared" ref="F242:F248" si="5">IF($C$249=0,"",IF(C242="[Mark as ND1 if not relevant]","",C242/$C$249))</f>
        <v>0.16130509928433168</v>
      </c>
      <c r="G242" s="103">
        <f t="shared" ref="G242:G248" si="6">IF($D$249=0,"",IF(D242="[Mark as ND1 if not relevant]","",D242/$D$249))</f>
        <v>0.14128572492737068</v>
      </c>
    </row>
    <row r="243" spans="1:7" x14ac:dyDescent="0.3">
      <c r="A243" s="22" t="s">
        <v>669</v>
      </c>
      <c r="B243" s="22" t="s">
        <v>638</v>
      </c>
      <c r="C243" s="97">
        <v>5470.8846369999992</v>
      </c>
      <c r="D243" s="98">
        <v>26879</v>
      </c>
      <c r="F243" s="103">
        <f t="shared" si="5"/>
        <v>0.21773373265748622</v>
      </c>
      <c r="G243" s="103">
        <f t="shared" si="6"/>
        <v>0.16685496486479776</v>
      </c>
    </row>
    <row r="244" spans="1:7" x14ac:dyDescent="0.3">
      <c r="A244" s="22" t="s">
        <v>670</v>
      </c>
      <c r="B244" s="22" t="s">
        <v>640</v>
      </c>
      <c r="C244" s="97">
        <v>5524.6855570000007</v>
      </c>
      <c r="D244" s="98">
        <v>24566</v>
      </c>
      <c r="F244" s="103">
        <f t="shared" si="5"/>
        <v>0.21987493575520511</v>
      </c>
      <c r="G244" s="103">
        <f t="shared" si="6"/>
        <v>0.15249670995456013</v>
      </c>
    </row>
    <row r="245" spans="1:7" x14ac:dyDescent="0.3">
      <c r="A245" s="22" t="s">
        <v>671</v>
      </c>
      <c r="B245" s="22" t="s">
        <v>642</v>
      </c>
      <c r="C245" s="97">
        <v>3236.1469770000003</v>
      </c>
      <c r="D245" s="98">
        <v>13585</v>
      </c>
      <c r="F245" s="103">
        <f t="shared" si="5"/>
        <v>0.12879422753041875</v>
      </c>
      <c r="G245" s="103">
        <f t="shared" si="6"/>
        <v>8.4330693020137557E-2</v>
      </c>
    </row>
    <row r="246" spans="1:7" x14ac:dyDescent="0.3">
      <c r="A246" s="22" t="s">
        <v>672</v>
      </c>
      <c r="B246" s="22" t="s">
        <v>644</v>
      </c>
      <c r="C246" s="97">
        <v>825.87828100000002</v>
      </c>
      <c r="D246" s="98">
        <v>3231</v>
      </c>
      <c r="F246" s="103">
        <f t="shared" si="5"/>
        <v>3.2868827031506329E-2</v>
      </c>
      <c r="G246" s="103">
        <f t="shared" si="6"/>
        <v>2.0056861917413651E-2</v>
      </c>
    </row>
    <row r="247" spans="1:7" x14ac:dyDescent="0.3">
      <c r="A247" s="22" t="s">
        <v>673</v>
      </c>
      <c r="B247" s="22" t="s">
        <v>646</v>
      </c>
      <c r="C247" s="97">
        <v>2.0127570000000001</v>
      </c>
      <c r="D247" s="98">
        <v>16</v>
      </c>
      <c r="F247" s="103">
        <f t="shared" si="5"/>
        <v>8.010497819285017E-5</v>
      </c>
      <c r="G247" s="103">
        <f t="shared" si="6"/>
        <v>9.9322126486728083E-5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25126.490830000002</v>
      </c>
      <c r="D249" s="98">
        <f>SUM(D241:D248)</f>
        <v>161092</v>
      </c>
      <c r="F249" s="94">
        <f>SUM(F241:F248)</f>
        <v>1</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D83" sqref="D83"/>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3.9541666666666671</v>
      </c>
      <c r="H75" s="20"/>
    </row>
    <row r="76" spans="1:14" x14ac:dyDescent="0.3">
      <c r="A76" s="22" t="s">
        <v>1024</v>
      </c>
      <c r="B76" s="22" t="s">
        <v>1638</v>
      </c>
      <c r="C76" s="146">
        <v>21.743333333333336</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3.0509806067040633E-3</v>
      </c>
      <c r="D82" s="118">
        <v>0</v>
      </c>
      <c r="E82" s="118">
        <v>0</v>
      </c>
      <c r="F82" s="118">
        <v>0</v>
      </c>
      <c r="G82" s="145">
        <v>3.0509806067040633E-3</v>
      </c>
      <c r="H82" s="20"/>
    </row>
    <row r="83" spans="1:8" x14ac:dyDescent="0.3">
      <c r="A83" s="22" t="s">
        <v>1031</v>
      </c>
      <c r="B83" s="22" t="s">
        <v>1046</v>
      </c>
      <c r="C83" s="145">
        <v>6.5314561274640434E-4</v>
      </c>
      <c r="D83" s="118">
        <v>0</v>
      </c>
      <c r="E83" s="118">
        <v>0</v>
      </c>
      <c r="F83" s="118">
        <v>0</v>
      </c>
      <c r="G83" s="145">
        <v>6.5314561274640434E-4</v>
      </c>
      <c r="H83" s="20"/>
    </row>
    <row r="84" spans="1:8" x14ac:dyDescent="0.3">
      <c r="A84" s="22" t="s">
        <v>1032</v>
      </c>
      <c r="B84" s="22" t="s">
        <v>1044</v>
      </c>
      <c r="C84" s="145">
        <v>0</v>
      </c>
      <c r="D84" s="118">
        <v>0</v>
      </c>
      <c r="E84" s="118">
        <v>0</v>
      </c>
      <c r="F84" s="118">
        <v>0</v>
      </c>
      <c r="G84" s="145">
        <v>0</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2024-08-29T11:19:57Z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