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38385" windowHeight="1144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 r:id="rId14"/>
    <externalReference r:id="rId15"/>
    <externalReference r:id="rId16"/>
    <externalReference r:id="rId17"/>
  </externalReferences>
  <definedNames>
    <definedName name="CPRMonthly">'[1]CPRfrom TrustCalcs'!$C$10</definedName>
    <definedName name="_xlnm.Print_Area" localSheetId="9">'Page 10'!$A$1:$K$77</definedName>
    <definedName name="_xlnm.Print_Area" localSheetId="1">'Page 2'!$B$1:$G$37</definedName>
  </definedNames>
  <calcPr calcId="125725"/>
</workbook>
</file>

<file path=xl/calcChain.xml><?xml version="1.0" encoding="utf-8"?>
<calcChain xmlns="http://schemas.openxmlformats.org/spreadsheetml/2006/main">
  <c r="B10" i="2"/>
  <c r="B9"/>
  <c r="B8"/>
  <c r="P31" i="5" l="1"/>
  <c r="M31"/>
  <c r="M13" i="14"/>
  <c r="M12"/>
  <c r="M11"/>
  <c r="M10"/>
  <c r="M9"/>
  <c r="M27"/>
  <c r="M26"/>
  <c r="M25"/>
  <c r="M24"/>
  <c r="M23"/>
  <c r="M36"/>
  <c r="M50"/>
  <c r="M49"/>
  <c r="M48"/>
  <c r="M47"/>
  <c r="M46"/>
  <c r="P13"/>
  <c r="P12"/>
  <c r="P11"/>
  <c r="P10"/>
  <c r="P9"/>
  <c r="P27"/>
  <c r="P26"/>
  <c r="P25"/>
  <c r="P24"/>
  <c r="P23"/>
  <c r="P36"/>
  <c r="P50"/>
  <c r="P49"/>
  <c r="P48"/>
  <c r="P47"/>
  <c r="P46"/>
  <c r="P65"/>
  <c r="P64"/>
  <c r="P62"/>
  <c r="P61"/>
  <c r="P60"/>
  <c r="P59"/>
  <c r="M65"/>
  <c r="M64"/>
  <c r="M62"/>
  <c r="M61"/>
  <c r="M60"/>
  <c r="M59"/>
  <c r="M10" i="26"/>
  <c r="M9"/>
  <c r="P10"/>
  <c r="P9"/>
  <c r="M21"/>
  <c r="M20"/>
  <c r="M19"/>
  <c r="P20"/>
  <c r="P19"/>
  <c r="B46" i="3"/>
  <c r="C8" i="12" l="1"/>
  <c r="F5" l="1"/>
  <c r="F6"/>
  <c r="D11"/>
  <c r="E5"/>
  <c r="E6"/>
  <c r="D6"/>
  <c r="D7"/>
  <c r="D5"/>
  <c r="E23" i="25" l="1"/>
  <c r="E22"/>
  <c r="E21"/>
  <c r="E20"/>
  <c r="E18"/>
  <c r="E17"/>
  <c r="E16"/>
  <c r="E15"/>
  <c r="E14"/>
  <c r="E13"/>
  <c r="E12"/>
  <c r="E7"/>
</calcChain>
</file>

<file path=xl/sharedStrings.xml><?xml version="1.0" encoding="utf-8"?>
<sst xmlns="http://schemas.openxmlformats.org/spreadsheetml/2006/main" count="1658" uniqueCount="630">
  <si>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</si>
  <si>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</si>
  <si>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</si>
  <si>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</si>
  <si>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</si>
  <si>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</si>
  <si>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</si>
  <si>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Original number of Mortgage Loans in Pool</t>
  </si>
  <si>
    <t>Original current value of Mortgage Loans in Pool</t>
  </si>
  <si>
    <t>COLLATERAL REPORT</t>
  </si>
  <si>
    <t>Number</t>
  </si>
  <si>
    <t>Current balance</t>
  </si>
  <si>
    <t xml:space="preserve">Arrears </t>
  </si>
  <si>
    <t>By Number</t>
  </si>
  <si>
    <t>By current 
balance</t>
  </si>
  <si>
    <t>£</t>
  </si>
  <si>
    <t>%</t>
  </si>
  <si>
    <t>Less than 1 month in arrears</t>
  </si>
  <si>
    <t>More than 12 months in arrears</t>
  </si>
  <si>
    <t>Total</t>
  </si>
  <si>
    <t>Total Properties in Possession Since Inception</t>
  </si>
  <si>
    <t>Repossessed (In Month)</t>
  </si>
  <si>
    <t>Sold (In Month)</t>
  </si>
  <si>
    <t>Current Number in Possession</t>
  </si>
  <si>
    <t>Total Properties Sold Since Inception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</si>
  <si>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</si>
  <si>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</si>
  <si>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</si>
  <si>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</si>
  <si>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</si>
  <si>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</si>
  <si>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</si>
  <si>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</si>
  <si>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Repurchases 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</si>
  <si>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</si>
  <si>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</si>
  <si>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</si>
  <si>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</si>
  <si>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</si>
  <si>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</si>
  <si>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</si>
  <si>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</si>
  <si>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</si>
  <si>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</si>
  <si>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</si>
  <si>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</si>
  <si>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</si>
  <si>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</si>
  <si>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</si>
  <si>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</si>
  <si>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</si>
  <si>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</si>
  <si>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</si>
  <si>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</si>
  <si>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</si>
  <si>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</si>
  <si>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</si>
  <si>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</si>
  <si>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</si>
  <si>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</si>
  <si>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</si>
  <si>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</si>
  <si>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</si>
  <si>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</si>
  <si>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</si>
  <si>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</si>
  <si>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</si>
  <si>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</si>
  <si>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</si>
  <si>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</si>
  <si>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</si>
  <si>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</si>
  <si>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</si>
  <si>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</si>
  <si>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</si>
  <si>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</si>
  <si>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</si>
  <si>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</si>
  <si>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</si>
  <si>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</si>
  <si>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</si>
  <si>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</si>
  <si>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</si>
  <si>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</si>
  <si>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</si>
  <si>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</si>
  <si>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</si>
  <si>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</si>
  <si>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</si>
  <si>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</si>
  <si>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</si>
  <si>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</si>
  <si>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</si>
  <si>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</si>
  <si>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</si>
  <si>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</si>
  <si>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</si>
  <si>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</si>
  <si>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</si>
  <si>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</si>
  <si>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</si>
  <si>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</si>
  <si>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</si>
  <si>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</si>
  <si>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</si>
  <si>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</si>
  <si>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</si>
  <si>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</si>
  <si>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</si>
  <si>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</si>
  <si>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</si>
  <si>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</si>
  <si>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</si>
  <si>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</si>
  <si>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</si>
  <si>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</si>
  <si>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</si>
  <si>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</si>
  <si>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</si>
  <si>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</si>
  <si>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</si>
  <si>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</si>
  <si>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</si>
  <si>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</si>
  <si>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</si>
  <si>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</si>
  <si>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</si>
  <si>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</si>
  <si>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</si>
  <si>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</si>
  <si>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</si>
  <si>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</si>
  <si>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</si>
  <si>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</si>
  <si>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</si>
  <si>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</si>
  <si>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</si>
  <si>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</si>
  <si>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</si>
  <si>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</si>
  <si>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</si>
  <si>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</si>
  <si>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</si>
  <si>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</si>
  <si>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</si>
  <si>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</si>
  <si>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</si>
  <si>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</si>
  <si>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None</t>
  </si>
  <si>
    <t xml:space="preserve">Non Asset </t>
  </si>
  <si>
    <t>An arrears trigger event will occur if:</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</si>
  <si>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</si>
  <si>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</si>
  <si>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</si>
  <si>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</si>
  <si>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</si>
  <si>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</si>
  <si>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</si>
  <si>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</si>
  <si>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</si>
  <si>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</si>
  <si>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</si>
  <si>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</si>
  <si>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</si>
  <si>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</si>
  <si>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</si>
  <si>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</si>
  <si>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</si>
  <si>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</si>
  <si>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</si>
  <si>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</si>
  <si>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&gt;95%</t>
  </si>
  <si>
    <t>Series 2011-2 Notes</t>
  </si>
  <si>
    <t>2011-2</t>
  </si>
  <si>
    <t xml:space="preserve">   Insolvency event occurs in relation to Seller.</t>
  </si>
  <si>
    <t>MORTGAGES TRUSTEE REVENUE WATERFALL</t>
  </si>
  <si>
    <t>FUNDING REVENUE WATERFALL</t>
  </si>
  <si>
    <t>Mortgages Trustee Fees</t>
  </si>
  <si>
    <t>Funding Security Trustee Fees</t>
  </si>
  <si>
    <t>Issuer Security Trustee Fees</t>
  </si>
  <si>
    <t xml:space="preserve">Other third party payments </t>
  </si>
  <si>
    <t>Fee under Intercompany Loan</t>
  </si>
  <si>
    <t>Note Trustee Fees</t>
  </si>
  <si>
    <t>Other third party payments</t>
  </si>
  <si>
    <t>Agent bank fees etc.</t>
  </si>
  <si>
    <t>Servicer Fees</t>
  </si>
  <si>
    <t>Cash Manager Fees</t>
  </si>
  <si>
    <t>Funding 1 Corporate Services Fees</t>
  </si>
  <si>
    <t>Account Bank Fees</t>
  </si>
  <si>
    <t>Issuer Cash Manager Fees</t>
  </si>
  <si>
    <t>Issuer Corporate Services Fees</t>
  </si>
  <si>
    <t>Funding 1</t>
  </si>
  <si>
    <t>Payment to Funding 1 Swap Provider</t>
  </si>
  <si>
    <t>Issuer Account Bank Fees</t>
  </si>
  <si>
    <t>Seller</t>
  </si>
  <si>
    <t>Interest on AAA loan tranches</t>
  </si>
  <si>
    <t>Interest on Class A notes</t>
  </si>
  <si>
    <t>Credit to AAA principal deficiency ledger</t>
  </si>
  <si>
    <t>MORTGAGES TRUSTEE PRINCIPAL WATERFALL</t>
  </si>
  <si>
    <t>Interest on Class Z notes</t>
  </si>
  <si>
    <t>Funding</t>
  </si>
  <si>
    <t>Excluded Issuer Swap Payments</t>
  </si>
  <si>
    <t>Credit to NR principal deficiency ledger</t>
  </si>
  <si>
    <t xml:space="preserve">Issuer profit </t>
  </si>
  <si>
    <t>Interest on NR loan tranches</t>
  </si>
  <si>
    <t>ISSUER PRINCIPAL WATERFALL</t>
  </si>
  <si>
    <t>Repayment of Class A Notes</t>
  </si>
  <si>
    <t xml:space="preserve">Profit to Funding 1 </t>
  </si>
  <si>
    <t>Repayment of Class Z Notes</t>
  </si>
  <si>
    <t>Payment of Funding 1 Start-up Loan</t>
  </si>
  <si>
    <t>Deferred Consideraation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</si>
  <si>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</si>
  <si>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</si>
  <si>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</si>
  <si>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</si>
  <si>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</si>
  <si>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</si>
  <si>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</si>
  <si>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</si>
  <si>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</si>
  <si>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</si>
  <si>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</si>
  <si>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</si>
  <si>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</si>
  <si>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</si>
  <si>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</si>
  <si>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Credit to AA principal deficiency ledger</t>
  </si>
  <si>
    <t>Interest on A loan tranches</t>
  </si>
  <si>
    <t>Credit to A principal deficiency ledger</t>
  </si>
  <si>
    <t>Interest on BBB loan tranches</t>
  </si>
  <si>
    <t>Credit to BBB principal deficiency ledger</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</si>
  <si>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</si>
  <si>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</si>
  <si>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</si>
  <si>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</si>
  <si>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</si>
  <si>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</si>
  <si>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</si>
  <si>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</si>
  <si>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</si>
  <si>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</si>
  <si>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</si>
  <si>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</si>
  <si>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</si>
  <si>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</si>
  <si>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</si>
  <si>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</si>
  <si>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Capitalisation cases (In Month)</t>
  </si>
  <si>
    <t>Capitalisation cases (Cumulative)</t>
  </si>
  <si>
    <t>CPR Analysis</t>
  </si>
  <si>
    <t>Total (including unscheduled repayments and repurchases from the trust)</t>
  </si>
  <si>
    <t>Unscheduled repayments and repurchases from the trust only</t>
  </si>
  <si>
    <t>*Includes properties in possession cases, cases no longer in arrears but excludes any loans repurchased from the portfolio or loans that have been redeemed</t>
  </si>
  <si>
    <t>1 Month CPR</t>
  </si>
  <si>
    <t>3 Month Average CPR</t>
  </si>
  <si>
    <t>12 Month CPR
(Annualised)</t>
  </si>
  <si>
    <t>Note</t>
  </si>
  <si>
    <t>SWAP PAYMENTS</t>
  </si>
  <si>
    <t>BBB- / Baa3 / BBB-</t>
  </si>
  <si>
    <t>Adjustment to Minimum Seller Share</t>
  </si>
  <si>
    <t>Each Start-up Loan Provider</t>
  </si>
  <si>
    <t>AA (S&amp;P)</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</si>
  <si>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</si>
  <si>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</si>
  <si>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</si>
  <si>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</si>
  <si>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</si>
  <si>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</si>
  <si>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</si>
  <si>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</si>
  <si>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</si>
  <si>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</si>
  <si>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</si>
  <si>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</si>
  <si>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Interest on Class B notes</t>
  </si>
  <si>
    <t>Interest on Class M notes</t>
  </si>
  <si>
    <t>Interest on Class C notes</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</si>
  <si>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</si>
  <si>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</si>
  <si>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</si>
  <si>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</si>
  <si>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</si>
  <si>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</si>
  <si>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</si>
  <si>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</si>
  <si>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</si>
  <si>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</si>
  <si>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</si>
  <si>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</si>
  <si>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</si>
  <si>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</si>
  <si>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</si>
  <si>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</si>
  <si>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</si>
  <si>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</si>
  <si>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</si>
  <si>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</si>
  <si>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</si>
  <si>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</si>
  <si>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</si>
  <si>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</si>
  <si>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</si>
  <si>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</si>
  <si>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</si>
  <si>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</si>
  <si>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</si>
  <si>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</si>
  <si>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</si>
  <si>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</si>
  <si>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</si>
  <si>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</si>
  <si>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</si>
  <si>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</si>
  <si>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</si>
  <si>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Funding Reserve Fund Requirement</t>
  </si>
  <si>
    <t>Funding Reserve Fund</t>
  </si>
  <si>
    <t>Excess Spread</t>
  </si>
  <si>
    <t>Excess Spread Rolling 12 Month Average</t>
  </si>
  <si>
    <t>*Excess spread is calculated at each quarterly interest payment date</t>
  </si>
  <si>
    <t>Funding Principal Ledger-AAA</t>
  </si>
  <si>
    <t>Funding Principal Ledger-AA</t>
  </si>
  <si>
    <t>Funding Principal Ledger-A</t>
  </si>
  <si>
    <t>Funding Principal Ledger-BBB</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</si>
  <si>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</si>
  <si>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</si>
  <si>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</si>
  <si>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</si>
  <si>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</si>
  <si>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</si>
  <si>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</si>
  <si>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</si>
  <si>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</si>
  <si>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</si>
  <si>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</si>
  <si>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COLLATERAL</t>
  </si>
  <si>
    <t>Counterparty</t>
  </si>
  <si>
    <t>Funding 1 Redemption Reserve Ledger</t>
  </si>
  <si>
    <t xml:space="preserve">   The then current Seller Share is less than the minimum sellers share.</t>
  </si>
  <si>
    <t>Full details of all trigger events can be found within the Holmes Master Issuer plc offering circular</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</si>
  <si>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</si>
  <si>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</si>
  <si>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</si>
  <si>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</si>
  <si>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</si>
  <si>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</si>
  <si>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</si>
  <si>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</si>
  <si>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</si>
  <si>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</si>
  <si>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</si>
  <si>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</si>
  <si>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</si>
  <si>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</si>
  <si>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</si>
  <si>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</si>
  <si>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</si>
  <si>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</si>
  <si>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</si>
  <si>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</si>
  <si>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</si>
  <si>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</si>
  <si>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</si>
  <si>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</si>
  <si>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</si>
  <si>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</si>
  <si>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</si>
  <si>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</si>
  <si>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</si>
  <si>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</si>
  <si>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</si>
  <si>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</si>
  <si>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</si>
  <si>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</si>
  <si>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</si>
  <si>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</si>
  <si>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</si>
  <si>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</si>
  <si>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</si>
  <si>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US43641NAL8</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</si>
  <si>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</si>
  <si>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</si>
  <si>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</si>
  <si>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</si>
  <si>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</si>
  <si>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</si>
  <si>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</si>
  <si>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</si>
  <si>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</si>
  <si>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</si>
  <si>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</si>
  <si>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</si>
  <si>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</si>
  <si>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</si>
  <si>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</si>
  <si>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</si>
  <si>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</si>
  <si>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</si>
  <si>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</si>
  <si>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</si>
  <si>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</si>
  <si>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</si>
  <si>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</si>
  <si>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</si>
  <si>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</si>
  <si>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</si>
  <si>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</si>
  <si>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</si>
  <si>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</si>
  <si>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</si>
  <si>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</si>
  <si>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</si>
  <si>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</si>
  <si>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</si>
  <si>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</si>
  <si>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</si>
  <si>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</si>
  <si>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</si>
  <si>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</si>
  <si>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</si>
  <si>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</si>
  <si>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</si>
  <si>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</si>
  <si>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</si>
  <si>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</si>
  <si>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</si>
  <si>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</si>
  <si>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</si>
  <si>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 xml:space="preserve">   Seller's role as servicer terminated &amp; new servicer appointed within 60 days.</t>
  </si>
  <si>
    <t xml:space="preserve">   Amount debited to AAA principal deficiency sub ledger (Funding programme notes outstanding).</t>
  </si>
  <si>
    <t>(i) the outstanding principal balance of the loans in arrears for more than 90 days divided by the
outstanding principal balance of all of the loans in the mortgages trust (expressed as a percentage)
exceeds 2 per cent. Or</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</si>
  <si>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</si>
  <si>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</si>
  <si>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</si>
  <si>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</si>
  <si>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</si>
  <si>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</si>
  <si>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</si>
  <si>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</si>
  <si>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</si>
  <si>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</si>
  <si>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</si>
  <si>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</si>
  <si>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</si>
  <si>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</si>
  <si>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</si>
  <si>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</si>
  <si>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</si>
  <si>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</si>
  <si>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</si>
  <si>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</si>
  <si>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</si>
  <si>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ANTS</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</si>
  <si>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</si>
  <si>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</si>
  <si>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</si>
  <si>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</si>
  <si>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</si>
  <si>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</si>
  <si>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Seller to submit to the Mortgages Trustee, Funding, the Security Trustee and the Rating Agencies draft letters of notice to the Borrowers of sale and purchase of mortgage loans.</t>
  </si>
  <si>
    <t>Completion of legal assignment of mortgage loans to the Mortgages Trustee.</t>
  </si>
  <si>
    <t>F1 / Baa3 / A-1</t>
  </si>
  <si>
    <t>Adjustment to / more frequent review of formula for calculation of Minimum Seller Share.</t>
  </si>
  <si>
    <t>Mortgages Trustee and Funding Account Bank</t>
  </si>
  <si>
    <t xml:space="preserve">Termination of Account Bank Agreement,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</si>
  <si>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If the Funding Reserve Fund Required Amount exceeds 5% of the Funding Share, Account Bank required to transfer the Excess Amount (being the amount by which the balance of the Funding Reserve Ledger exceeds 5% of the Funding Share) within 60 calendar days to a financial institution with the required ratings. If not remedied, termination of Account Bank Agreement.</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</si>
  <si>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</si>
  <si>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</si>
  <si>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</si>
  <si>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</si>
  <si>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HSBC US Inc.</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</si>
  <si>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</si>
  <si>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</si>
  <si>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</si>
  <si>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</si>
  <si>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</si>
  <si>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</si>
  <si>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</si>
  <si>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</si>
  <si>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(including any payments to issuer swap providers)</t>
  </si>
  <si>
    <t>(e)</t>
  </si>
  <si>
    <t>(f)</t>
  </si>
  <si>
    <t>(g)</t>
  </si>
  <si>
    <t>(h)</t>
  </si>
  <si>
    <t>(i)</t>
  </si>
  <si>
    <t>(j)</t>
  </si>
  <si>
    <t>(k)</t>
  </si>
  <si>
    <t>(l)</t>
  </si>
  <si>
    <t>(m)</t>
  </si>
  <si>
    <t>Swap termination payments</t>
  </si>
  <si>
    <t>(n)</t>
  </si>
  <si>
    <t>Credit to first reserve fund</t>
  </si>
  <si>
    <t>(o)</t>
  </si>
  <si>
    <t>Additiional credit to first reserve fund</t>
  </si>
  <si>
    <t>(p)</t>
  </si>
  <si>
    <t>Credit to liquidity reserve fund</t>
  </si>
  <si>
    <t>(q)</t>
  </si>
  <si>
    <t>(r )</t>
  </si>
  <si>
    <t>(s)</t>
  </si>
  <si>
    <t>Excluded Swap Payments (with respect to the Issuer) and other fees under the Intercompany Loan Agreement</t>
  </si>
  <si>
    <t>(t)</t>
  </si>
  <si>
    <t>(u)</t>
  </si>
  <si>
    <t>(v)</t>
  </si>
  <si>
    <t>Holmes Master Issuer</t>
  </si>
  <si>
    <t>Reporting Period:</t>
  </si>
  <si>
    <t>Total Funding Principal Ledger</t>
  </si>
  <si>
    <t>F1+ / P-1 / A-1</t>
  </si>
  <si>
    <r>
      <t xml:space="preserve">Investors (or other appropriate third parties) can register at https://boeportal.co.uk/santanderuk (Internet Explorer version 8 or higher required) to download further disclosures in accordance with the Bank of England Market Notice </t>
    </r>
    <r>
      <rPr>
        <b/>
        <i/>
        <sz val="9"/>
        <rFont val="Arial"/>
        <family val="2"/>
      </rPr>
      <t>Detailed eligibility requirements for residential mortgage backed securities and covered bonds backed by residential mortgages</t>
    </r>
    <r>
      <rPr>
        <b/>
        <sz val="9"/>
        <rFont val="Arial"/>
        <family val="2"/>
      </rPr>
      <t xml:space="preserve"> dated 30th November 2010.</t>
    </r>
  </si>
  <si>
    <t>Redeemed this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</si>
  <si>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</si>
  <si>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</si>
  <si>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</si>
  <si>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</si>
  <si>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</si>
  <si>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</si>
  <si>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</si>
  <si>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</si>
  <si>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</si>
  <si>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</si>
  <si>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</si>
  <si>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</si>
  <si>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</si>
  <si>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</si>
  <si>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</si>
  <si>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</si>
  <si>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</si>
  <si>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</si>
  <si>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</si>
  <si>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2012-1 A1</t>
  </si>
  <si>
    <t>Original Loan to Value at Last Valuation</t>
  </si>
  <si>
    <t>Using original balance and valuation amount</t>
  </si>
  <si>
    <t>(ii) the issuerdoes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</si>
  <si>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W</t>
  </si>
  <si>
    <t>Savings Balance</t>
  </si>
  <si>
    <t>X</t>
  </si>
  <si>
    <t>Y</t>
  </si>
  <si>
    <t>MSA Breach</t>
  </si>
  <si>
    <t>AA</t>
  </si>
  <si>
    <t>Reward Loans Cashbacks</t>
  </si>
  <si>
    <t>2011-3 A1</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</si>
  <si>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</si>
  <si>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</si>
  <si>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</si>
  <si>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</si>
  <si>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</si>
  <si>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</si>
  <si>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15/04/12 -15/10/12</t>
  </si>
  <si>
    <t>Series 2012-2 Notes</t>
  </si>
  <si>
    <t>A / A2 / A</t>
  </si>
  <si>
    <t>F1+ / P-1 / A-1+</t>
  </si>
  <si>
    <t>AA / Aa1 / AA-</t>
  </si>
  <si>
    <t>W + X + Y + Z + AA=</t>
  </si>
  <si>
    <t>Recoveries</t>
  </si>
  <si>
    <t>Flexible drawings set-off risk</t>
  </si>
  <si>
    <t>4.2% of the aggregate outstanding principal balance of loans</t>
  </si>
  <si>
    <t>2012-3</t>
  </si>
  <si>
    <t>B1</t>
  </si>
  <si>
    <t>B2</t>
  </si>
  <si>
    <t>XS0790113632</t>
  </si>
  <si>
    <t>XS0790113558</t>
  </si>
  <si>
    <t>Series 2012-3 Notes</t>
  </si>
  <si>
    <t>Class B Notes</t>
  </si>
  <si>
    <t>0207 756 7107</t>
  </si>
  <si>
    <t>AA / A2/ A+</t>
  </si>
  <si>
    <t>A+ / A2 / A</t>
  </si>
  <si>
    <t>XS0790188055</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</si>
  <si>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</si>
  <si>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</si>
  <si>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</si>
  <si>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</si>
  <si>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</si>
  <si>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A+ / A2  / A+</t>
  </si>
  <si>
    <t>Please refer to the notes on page 12</t>
  </si>
  <si>
    <t>*All bonds are listed on the London Stock Exchange.</t>
  </si>
  <si>
    <t>These figures have been calculated on a new and improved valuation basis as per the Special Schedule issued along with the February, 2009 report. The latest AVM update was run in Q1 2012</t>
  </si>
  <si>
    <t>01-Jul-12 to 31-Jul-12</t>
  </si>
  <si>
    <t>Properties in Possession at 31 July 2012</t>
  </si>
  <si>
    <t>Losses on Properties in Possession at 31 July 2012</t>
  </si>
  <si>
    <t>Arrears Capitalised at 31 July 2012</t>
  </si>
  <si>
    <t>Arrears Analysis of Non Repossessed Mortgage Loans at 31 July 2012</t>
  </si>
  <si>
    <t>Current value of Mortgage Loans in Pool at 08 July 2012</t>
  </si>
  <si>
    <t>Last months Closing Trust Assets at 08 June 2012</t>
  </si>
  <si>
    <t>Mortgage collections - Interest on 08 July 2012</t>
  </si>
  <si>
    <t>Mortgage collections - Principal (Scheduled) on 08 July 2012</t>
  </si>
  <si>
    <t>Mortgage collections - Principal (Unscheduled) on 08 July 2012</t>
  </si>
  <si>
    <t>Principal Ledger as calculated on 08 July 2012</t>
  </si>
  <si>
    <t>Funding Share as calculated on 08 July 2012</t>
  </si>
  <si>
    <t>Funding Share % as calculated on 08 July 2012</t>
  </si>
  <si>
    <t>Seller Share as calculated on 08 July 2012</t>
  </si>
  <si>
    <t>Seller Share % as calculated on 08 July 2012</t>
  </si>
  <si>
    <t>Minimum Seller Share (Amount) on 08 July 2012</t>
  </si>
  <si>
    <t>Minimum Seller Share (% of Total) on 08 July 2012</t>
  </si>
  <si>
    <t>As at the report date, the maximum seasoning for a loan was 203.00 months, the minimum seasoning was 12.00 months and the weighted average seasoning was 65.30 months.</t>
  </si>
  <si>
    <t>As at the report date, the maximum original LTV was 95.00,the minimum LTV at origination was 1.19 and the weighted average LTV at origination was 67.46.</t>
  </si>
  <si>
    <t>As at the report date, the maximum indexed LTV was 152.01, the minimum indexed LTV was 0.00 and the weighted average indexed LTV was 67.59.</t>
  </si>
  <si>
    <t>Funding 1 Swap</t>
  </si>
  <si>
    <t>See Funding Swap Confirm*</t>
  </si>
  <si>
    <t>2007-1 4A</t>
  </si>
  <si>
    <t>HSBC USA</t>
  </si>
  <si>
    <t>2007-2 4A</t>
  </si>
  <si>
    <t>Merrill Lynch</t>
  </si>
  <si>
    <t>2010-1 A2</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</si>
  <si>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</si>
  <si>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</si>
  <si>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</si>
  <si>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</si>
  <si>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</si>
  <si>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</si>
  <si>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</si>
  <si>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</si>
  <si>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</si>
  <si>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</si>
  <si>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</si>
  <si>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</si>
  <si>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</si>
  <si>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</si>
  <si>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</si>
  <si>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</si>
  <si>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 A1</t>
  </si>
  <si>
    <t>2012-3 B1</t>
  </si>
  <si>
    <t>16/07/12 - 15/10/12</t>
  </si>
  <si>
    <t>16/07/12 - 15/08/12</t>
  </si>
  <si>
    <t>Establish a liquidity reserve - see page 199 of the prospectus for more detail</t>
  </si>
  <si>
    <t>The figure above omits a small portion of the pool, roughly 1.29% of the cover pool, which is recorded on separate data system for which this information is presently unavailable</t>
  </si>
  <si>
    <t>As at the report date, the maximum remaining term for a loan was 420.00 months, the minimum remaining term was 0 months and the weighted average remaining term was 188.23 months.</t>
  </si>
  <si>
    <t>As at the report date, the maximum unindexed LTV was 234.76, the minimum unindexed LTV was 0 and the weighted average unindexed LTV was 63.63.</t>
  </si>
  <si>
    <t>Balance as at 31 July 2012</t>
  </si>
  <si>
    <t>(including principal payments to class A swap providers)</t>
  </si>
  <si>
    <t>* To be read in conjunction with rules on pgs 181- 185 of the base prospectus</t>
  </si>
  <si>
    <t>There were no collateral posted during the Reporting Period 01-July-12 to 31-July-12</t>
  </si>
  <si>
    <t>Excess Spread This Month Annualised (July 2012)</t>
  </si>
</sst>
</file>

<file path=xl/styles.xml><?xml version="1.0" encoding="utf-8"?>
<styleSheet xmlns="http://schemas.openxmlformats.org/spreadsheetml/2006/main">
  <numFmts count="31">
    <numFmt numFmtId="6" formatCode="&quot;£&quot;#,##0;[Red]\-&quot;£&quot;#,##0"/>
    <numFmt numFmtId="41" formatCode="_-* #,##0_-;\-* #,##0_-;_-* &quot;-&quot;_-;_-@_-"/>
    <numFmt numFmtId="43" formatCode="_-* #,##0.00_-;\-* #,##0.00_-;_-* &quot;-&quot;??_-;_-@_-"/>
    <numFmt numFmtId="164" formatCode="_(* #,##0_);_(* \(#,##0\);_(* &quot;0&quot;_);_(@_)"/>
    <numFmt numFmtId="165" formatCode="_-* #,##0_-;\-* #,##0_-;_-* &quot;-&quot;??_-;_-@_-"/>
    <numFmt numFmtId="166" formatCode="&quot;£&quot;_(* #,##0_);_(* \(&quot;£&quot;#,##0\);_(* &quot;-&quot;_);_(@_)"/>
    <numFmt numFmtId="167" formatCode="0.00000%"/>
    <numFmt numFmtId="168" formatCode="&quot;£&quot;#,##0"/>
    <numFmt numFmtId="169" formatCode="_(* #,##0_);_(* \(#,##0\);_(* &quot;-&quot;??_);_(@_)"/>
    <numFmt numFmtId="170" formatCode="mmm\-yyyy"/>
    <numFmt numFmtId="171" formatCode="0.0000000%"/>
    <numFmt numFmtId="172" formatCode="0.0000%"/>
    <numFmt numFmtId="173" formatCode="[$-F800]dddd\,\ mmmm\ dd\,\ yyyy"/>
    <numFmt numFmtId="174" formatCode="_(* #,##0.00_);_(* \(#,##0.00\);_(* &quot;-&quot;??_);_(@_)"/>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s>
  <fonts count="75">
    <font>
      <sz val="9"/>
      <color theme="1"/>
      <name val="arial"/>
      <family val="2"/>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i/>
      <sz val="9"/>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ont>
    <font>
      <sz val="6"/>
      <color indexed="16"/>
      <name val="Palatino"/>
      <family val="1"/>
    </font>
    <font>
      <b/>
      <sz val="12"/>
      <name val="Arial"/>
      <family val="2"/>
    </font>
    <font>
      <b/>
      <i/>
      <sz val="10"/>
      <name val="Times New Roman"/>
      <family val="1"/>
    </font>
    <font>
      <b/>
      <i/>
      <sz val="16"/>
      <name val="Helvetica"/>
    </font>
    <font>
      <sz val="10"/>
      <color indexed="16"/>
      <name val="Helvetica-Black"/>
    </font>
    <font>
      <sz val="9"/>
      <name val="Times New Roman"/>
      <family val="1"/>
    </font>
    <font>
      <sz val="8"/>
      <name val="Helvetica"/>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s>
  <fills count="40">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s>
  <borders count="4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s>
  <cellStyleXfs count="26922">
    <xf numFmtId="0" fontId="0" fillId="0" borderId="0"/>
    <xf numFmtId="43" fontId="2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43" fontId="21" fillId="0" borderId="0" applyFont="0" applyFill="0" applyBorder="0" applyAlignment="0" applyProtection="0"/>
    <xf numFmtId="171"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2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1" fillId="0" borderId="0"/>
    <xf numFmtId="0" fontId="3" fillId="0" borderId="0"/>
    <xf numFmtId="0" fontId="3" fillId="0" borderId="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0" fontId="3" fillId="0" borderId="0"/>
    <xf numFmtId="43" fontId="21" fillId="0" borderId="0" applyFont="0" applyFill="0" applyBorder="0" applyAlignment="0" applyProtection="0"/>
    <xf numFmtId="0" fontId="21" fillId="0" borderId="0" applyNumberFormat="0" applyFont="0" applyFill="0" applyBorder="0" applyAlignment="0" applyProtection="0"/>
    <xf numFmtId="9" fontId="21" fillId="0" borderId="0" applyFont="0" applyFill="0" applyBorder="0" applyAlignment="0" applyProtection="0"/>
    <xf numFmtId="9" fontId="3" fillId="0" borderId="0" applyFont="0" applyFill="0" applyBorder="0" applyAlignment="0" applyProtection="0"/>
    <xf numFmtId="0" fontId="21" fillId="0" borderId="0" applyNumberFormat="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6" fontId="5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8" fontId="55" fillId="0" borderId="0" applyFont="0" applyFill="0" applyBorder="0" applyAlignment="0" applyProtection="0">
      <alignment horizontal="right"/>
    </xf>
    <xf numFmtId="179" fontId="55" fillId="0" borderId="0" applyFont="0" applyFill="0" applyBorder="0" applyAlignment="0" applyProtection="0">
      <alignment horizontal="right"/>
    </xf>
    <xf numFmtId="10" fontId="3" fillId="0" borderId="0"/>
    <xf numFmtId="180" fontId="56" fillId="0" borderId="0"/>
    <xf numFmtId="0" fontId="3" fillId="0" borderId="0" applyFont="0" applyFill="0" applyBorder="0" applyAlignment="0" applyProtection="0"/>
    <xf numFmtId="181" fontId="55" fillId="0" borderId="0" applyFont="0" applyFill="0" applyBorder="0" applyAlignment="0" applyProtection="0">
      <alignment horizontal="right"/>
    </xf>
    <xf numFmtId="182" fontId="55" fillId="0" borderId="0" applyFont="0" applyFill="0" applyBorder="0" applyAlignment="0" applyProtection="0">
      <alignment horizontal="right"/>
    </xf>
    <xf numFmtId="0" fontId="54" fillId="28" borderId="4" applyNumberFormat="0" applyFont="0" applyBorder="0" applyAlignment="0" applyProtection="0">
      <alignment horizontal="centerContinuous"/>
    </xf>
    <xf numFmtId="14" fontId="52" fillId="0" borderId="0"/>
    <xf numFmtId="183" fontId="55" fillId="0" borderId="0" applyFont="0" applyFill="0" applyBorder="0" applyAlignment="0" applyProtection="0"/>
    <xf numFmtId="14" fontId="13" fillId="0" borderId="0" applyFill="0" applyBorder="0" applyAlignment="0"/>
    <xf numFmtId="14" fontId="52" fillId="0" borderId="0"/>
    <xf numFmtId="38" fontId="54" fillId="0" borderId="26">
      <alignment vertical="center"/>
    </xf>
    <xf numFmtId="184" fontId="55" fillId="0" borderId="27" applyNumberFormat="0" applyFon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9" fillId="0" borderId="0" applyFill="0" applyBorder="0" applyProtection="0">
      <alignment horizontal="left"/>
    </xf>
    <xf numFmtId="0" fontId="37" fillId="10" borderId="0" applyNumberFormat="0" applyBorder="0" applyAlignment="0" applyProtection="0"/>
    <xf numFmtId="0" fontId="14" fillId="29" borderId="28" applyAlignment="0" applyProtection="0"/>
    <xf numFmtId="185" fontId="55" fillId="0" borderId="0" applyFont="0" applyFill="0" applyBorder="0" applyAlignment="0" applyProtection="0">
      <alignment horizontal="right"/>
    </xf>
    <xf numFmtId="0" fontId="57" fillId="0" borderId="0" applyProtection="0">
      <alignment horizontal="right"/>
    </xf>
    <xf numFmtId="0" fontId="58" fillId="0" borderId="29" applyNumberFormat="0" applyAlignment="0" applyProtection="0">
      <alignment horizontal="left" vertical="center"/>
    </xf>
    <xf numFmtId="0" fontId="58" fillId="0" borderId="28">
      <alignment horizontal="left" vertical="center"/>
    </xf>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59"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186" fontId="55" fillId="0" borderId="0" applyFont="0" applyFill="0" applyBorder="0" applyAlignment="0" applyProtection="0">
      <alignment horizontal="right"/>
    </xf>
    <xf numFmtId="0" fontId="39" fillId="30" borderId="0" applyNumberFormat="0" applyBorder="0" applyAlignment="0" applyProtection="0"/>
    <xf numFmtId="187" fontId="60" fillId="0" borderId="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1" fontId="61" fillId="0" borderId="0" applyProtection="0">
      <alignment horizontal="right" vertical="center"/>
    </xf>
    <xf numFmtId="0" fontId="52" fillId="0" borderId="36" applyNumberFormat="0" applyAlignment="0" applyProtection="0"/>
    <xf numFmtId="0" fontId="53" fillId="32" borderId="0" applyNumberFormat="0" applyFon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3" fillId="0" borderId="38" applyNumberFormat="0" applyAlignment="0" applyProtection="0"/>
    <xf numFmtId="0" fontId="53" fillId="0" borderId="39" applyNumberFormat="0" applyAlignment="0" applyProtection="0"/>
    <xf numFmtId="0" fontId="52" fillId="0" borderId="40" applyNumberFormat="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0" fontId="6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64" fillId="35" borderId="0"/>
    <xf numFmtId="190" fontId="68" fillId="36" borderId="41" applyFont="0" applyBorder="0" applyAlignment="0" applyProtection="0">
      <alignment horizontal="centerContinuous"/>
    </xf>
    <xf numFmtId="189" fontId="65" fillId="0" borderId="0" applyFont="0" applyFill="0" applyBorder="0" applyAlignment="0" applyProtection="0"/>
    <xf numFmtId="180" fontId="56" fillId="0" borderId="0" applyFont="0" applyFill="0" applyBorder="0" applyAlignment="0" applyProtection="0"/>
    <xf numFmtId="0" fontId="3" fillId="0" borderId="0">
      <alignment horizontal="left" wrapText="1"/>
    </xf>
    <xf numFmtId="0" fontId="66" fillId="0" borderId="0" applyBorder="0" applyProtection="0">
      <alignment vertical="center"/>
    </xf>
    <xf numFmtId="184" fontId="66" fillId="0" borderId="5" applyBorder="0" applyProtection="0">
      <alignment horizontal="right" vertical="center"/>
    </xf>
    <xf numFmtId="0" fontId="67" fillId="37" borderId="0" applyBorder="0" applyProtection="0">
      <alignment horizontal="centerContinuous" vertical="center"/>
    </xf>
    <xf numFmtId="0" fontId="67" fillId="38" borderId="5" applyBorder="0" applyProtection="0">
      <alignment horizontal="centerContinuous" vertical="center"/>
    </xf>
    <xf numFmtId="0" fontId="51" fillId="0" borderId="0" applyBorder="0" applyProtection="0">
      <alignment horizontal="left"/>
    </xf>
    <xf numFmtId="0" fontId="6" fillId="0" borderId="0" applyFill="0" applyBorder="0" applyProtection="0">
      <alignment horizontal="left"/>
    </xf>
    <xf numFmtId="0" fontId="50" fillId="0" borderId="3" applyFill="0" applyBorder="0" applyProtection="0">
      <alignment horizontal="left" vertical="top"/>
    </xf>
    <xf numFmtId="49" fontId="1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4" fontId="53" fillId="0" borderId="0" applyFont="0" applyFill="0" applyBorder="0" applyProtection="0"/>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5" fillId="0" borderId="31" applyNumberFormat="0" applyFill="0" applyAlignment="0" applyProtection="0"/>
    <xf numFmtId="0" fontId="34" fillId="0" borderId="30" applyNumberFormat="0" applyFill="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14" fillId="29" borderId="28" applyAlignment="0" applyProtection="0"/>
    <xf numFmtId="0" fontId="37" fillId="10" borderId="0" applyNumberFormat="0" applyBorder="0" applyAlignment="0" applyProtection="0"/>
    <xf numFmtId="0" fontId="48" fillId="22" borderId="0" applyNumberFormat="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3" borderId="0" applyNumberFormat="0" applyBorder="0" applyAlignment="0" applyProtection="0"/>
    <xf numFmtId="38" fontId="54" fillId="0" borderId="26">
      <alignment vertical="center"/>
    </xf>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7" fillId="10" borderId="0" applyNumberFormat="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179" fontId="55" fillId="0" borderId="0" applyFont="0" applyFill="0" applyBorder="0" applyAlignment="0" applyProtection="0">
      <alignment horizontal="right"/>
    </xf>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32" fillId="31" borderId="34" applyNumberFormat="0" applyFont="0" applyAlignment="0" applyProtection="0"/>
    <xf numFmtId="0" fontId="48" fillId="19" borderId="0" applyNumberFormat="0" applyBorder="0" applyAlignment="0" applyProtection="0"/>
    <xf numFmtId="0" fontId="41" fillId="26" borderId="35"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 fillId="0" borderId="0">
      <alignment horizontal="left" wrapText="1"/>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8"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179" fontId="55" fillId="0" borderId="0" applyFont="0" applyFill="0" applyBorder="0" applyAlignment="0" applyProtection="0">
      <alignment horizontal="right"/>
    </xf>
    <xf numFmtId="10" fontId="3" fillId="0" borderId="0"/>
    <xf numFmtId="0" fontId="48" fillId="16" borderId="0" applyNumberFormat="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54" fillId="28" borderId="4" applyNumberFormat="0" applyFont="0" applyBorder="0" applyAlignment="0" applyProtection="0">
      <alignment horizontal="centerContinuous"/>
    </xf>
    <xf numFmtId="0" fontId="32" fillId="17"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40" fillId="13" borderId="24" applyNumberFormat="0" applyAlignment="0" applyProtection="0"/>
    <xf numFmtId="0" fontId="32" fillId="14" borderId="0" applyNumberFormat="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48" fillId="19" borderId="0" applyNumberFormat="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0" borderId="0" applyNumberFormat="0" applyBorder="0" applyAlignment="0" applyProtection="0"/>
    <xf numFmtId="38" fontId="54" fillId="0" borderId="26">
      <alignment vertical="center"/>
    </xf>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48" fillId="20" borderId="0" applyNumberFormat="0" applyBorder="0" applyAlignment="0" applyProtection="0"/>
    <xf numFmtId="0" fontId="3" fillId="0" borderId="0" applyFont="0" applyFill="0" applyBorder="0" applyAlignment="0" applyProtection="0"/>
    <xf numFmtId="0" fontId="48" fillId="25" borderId="0" applyNumberFormat="0" applyBorder="0" applyAlignment="0" applyProtection="0"/>
    <xf numFmtId="10" fontId="3" fillId="0" borderId="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pplyFill="0" applyBorder="0" applyAlignment="0"/>
    <xf numFmtId="0" fontId="39" fillId="30" borderId="0" applyNumberFormat="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32" fillId="31" borderId="34" applyNumberFormat="0" applyFont="0" applyAlignment="0" applyProtection="0"/>
    <xf numFmtId="0" fontId="48" fillId="20" borderId="0" applyNumberFormat="0" applyBorder="0" applyAlignment="0" applyProtection="0"/>
    <xf numFmtId="0" fontId="41" fillId="26" borderId="35" applyNumberFormat="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 fillId="0" borderId="0">
      <alignment horizontal="left" wrapText="1"/>
    </xf>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5"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4" borderId="0" applyNumberFormat="0" applyBorder="0" applyAlignment="0" applyProtection="0"/>
    <xf numFmtId="0" fontId="69" fillId="39" borderId="43" applyNumberFormat="0">
      <alignment horizontal="right"/>
    </xf>
    <xf numFmtId="40" fontId="70" fillId="39" borderId="0">
      <alignment horizontal="right"/>
    </xf>
    <xf numFmtId="0" fontId="71" fillId="39" borderId="0">
      <alignment horizontal="right"/>
    </xf>
    <xf numFmtId="0" fontId="72" fillId="39" borderId="23"/>
    <xf numFmtId="0" fontId="72" fillId="0" borderId="0" applyBorder="0">
      <alignment horizontal="centerContinuous"/>
    </xf>
    <xf numFmtId="0" fontId="73" fillId="0" borderId="0" applyBorder="0">
      <alignment horizontal="centerContinuous"/>
    </xf>
    <xf numFmtId="0" fontId="48" fillId="19"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48" fillId="23" borderId="0" applyNumberFormat="0" applyBorder="0" applyAlignment="0" applyProtection="0"/>
    <xf numFmtId="0" fontId="48" fillId="22" borderId="0" applyNumberFormat="0" applyBorder="0" applyAlignment="0" applyProtection="0"/>
    <xf numFmtId="0" fontId="69" fillId="39" borderId="43" applyNumberFormat="0">
      <alignment horizontal="right"/>
    </xf>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48" fillId="25" borderId="0" applyNumberFormat="0" applyBorder="0" applyAlignment="0" applyProtection="0"/>
    <xf numFmtId="0" fontId="38" fillId="9" borderId="0" applyNumberFormat="0" applyBorder="0" applyAlignment="0" applyProtection="0"/>
    <xf numFmtId="0" fontId="43" fillId="0" borderId="33"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14" fillId="29" borderId="28" applyAlignment="0" applyProtection="0"/>
    <xf numFmtId="0" fontId="37" fillId="10" borderId="0" applyNumberFormat="0" applyBorder="0" applyAlignment="0" applyProtection="0"/>
    <xf numFmtId="0" fontId="48" fillId="25" borderId="0" applyNumberFormat="0" applyBorder="0" applyAlignment="0" applyProtection="0"/>
    <xf numFmtId="0" fontId="4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54" fillId="28" borderId="4" applyNumberFormat="0" applyFont="0" applyBorder="0" applyAlignment="0" applyProtection="0">
      <alignment horizontal="centerContinuous"/>
    </xf>
    <xf numFmtId="0" fontId="37"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3" fillId="0" borderId="0" applyFill="0" applyBorder="0" applyAlignment="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1" borderId="0" applyNumberFormat="0" applyBorder="0" applyAlignment="0" applyProtection="0"/>
    <xf numFmtId="0" fontId="3" fillId="0" borderId="0">
      <alignment horizontal="left" wrapText="1"/>
    </xf>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44" fillId="27" borderId="25" applyNumberFormat="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 fillId="0" borderId="0">
      <alignment horizontal="left" wrapText="1"/>
    </xf>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2" fillId="13" borderId="0" applyNumberFormat="0" applyBorder="0" applyAlignment="0" applyProtection="0"/>
    <xf numFmtId="189" fontId="65" fillId="0" borderId="0" applyFont="0" applyFill="0" applyBorder="0" applyAlignment="0" applyProtection="0"/>
    <xf numFmtId="0" fontId="32" fillId="12"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38" fontId="54" fillId="0" borderId="26">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48" fillId="20"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19"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38" fontId="54" fillId="0" borderId="26">
      <alignment vertical="center"/>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5" borderId="0" applyNumberFormat="0" applyBorder="0" applyAlignment="0" applyProtection="0"/>
    <xf numFmtId="0" fontId="37" fillId="10" borderId="0" applyNumberFormat="0" applyBorder="0" applyAlignment="0" applyProtection="0"/>
    <xf numFmtId="0" fontId="14" fillId="29" borderId="28"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9" borderId="0" applyNumberFormat="0" applyBorder="0" applyAlignment="0" applyProtection="0"/>
    <xf numFmtId="0" fontId="39" fillId="30"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32"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9"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38" fontId="54" fillId="0" borderId="26">
      <alignment vertical="center"/>
    </xf>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3"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48" fillId="15" borderId="0" applyNumberFormat="0" applyBorder="0" applyAlignment="0" applyProtection="0"/>
    <xf numFmtId="0" fontId="39" fillId="30" borderId="0" applyNumberFormat="0" applyBorder="0" applyAlignment="0" applyProtection="0"/>
    <xf numFmtId="0" fontId="48" fillId="18" borderId="0" applyNumberFormat="0" applyBorder="0" applyAlignment="0" applyProtection="0"/>
    <xf numFmtId="0" fontId="3" fillId="0" borderId="0">
      <alignment horizontal="left" wrapText="1"/>
    </xf>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48" fillId="22" borderId="0" applyNumberFormat="0" applyBorder="0" applyAlignment="0" applyProtection="0"/>
    <xf numFmtId="179" fontId="55" fillId="0" borderId="0" applyFont="0" applyFill="0" applyBorder="0" applyAlignment="0" applyProtection="0">
      <alignment horizontal="right"/>
    </xf>
    <xf numFmtId="10" fontId="3" fillId="0" borderId="0"/>
    <xf numFmtId="0" fontId="48" fillId="21" borderId="0" applyNumberFormat="0" applyBorder="0" applyAlignment="0" applyProtection="0"/>
    <xf numFmtId="0" fontId="3" fillId="0" borderId="0" applyFont="0" applyFill="0" applyBorder="0" applyAlignment="0" applyProtection="0"/>
    <xf numFmtId="0" fontId="48" fillId="20" borderId="0" applyNumberFormat="0" applyBorder="0" applyAlignment="0" applyProtection="0"/>
    <xf numFmtId="0" fontId="48" fillId="19" borderId="0" applyNumberFormat="0" applyBorder="0" applyAlignment="0" applyProtection="0"/>
    <xf numFmtId="0" fontId="54" fillId="28" borderId="4" applyNumberFormat="0" applyFont="0" applyBorder="0" applyAlignment="0" applyProtection="0">
      <alignment horizontal="centerContinuous"/>
    </xf>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38" fontId="54" fillId="0" borderId="26">
      <alignment vertical="center"/>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2" fillId="11" borderId="0" applyNumberFormat="0" applyBorder="0" applyAlignment="0" applyProtection="0"/>
    <xf numFmtId="0" fontId="37" fillId="10" borderId="0" applyNumberFormat="0" applyBorder="0" applyAlignment="0" applyProtection="0"/>
    <xf numFmtId="0" fontId="14" fillId="29" borderId="28"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0" borderId="0" applyNumberFormat="0" applyBorder="0" applyAlignment="0" applyProtection="0"/>
    <xf numFmtId="0" fontId="3" fillId="0" borderId="0">
      <alignment horizontal="left" wrapText="1"/>
    </xf>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38" fontId="54" fillId="0" borderId="26">
      <alignment vertical="center"/>
    </xf>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8" fillId="9" borderId="0" applyNumberFormat="0" applyBorder="0" applyAlignment="0" applyProtection="0"/>
    <xf numFmtId="0" fontId="3" fillId="0" borderId="0" applyFont="0" applyFill="0" applyBorder="0" applyAlignment="0" applyProtection="0"/>
    <xf numFmtId="0" fontId="42" fillId="26" borderId="24" applyNumberFormat="0" applyAlignment="0" applyProtection="0"/>
    <xf numFmtId="0" fontId="44" fillId="27" borderId="25" applyNumberFormat="0" applyAlignment="0" applyProtection="0"/>
    <xf numFmtId="10" fontId="3" fillId="0" borderId="0"/>
    <xf numFmtId="179" fontId="55" fillId="0" borderId="0" applyFont="0" applyFill="0" applyBorder="0" applyAlignment="0" applyProtection="0">
      <alignment horizontal="right"/>
    </xf>
    <xf numFmtId="179" fontId="55" fillId="0" borderId="0" applyFont="0" applyFill="0" applyBorder="0" applyAlignment="0" applyProtection="0">
      <alignment horizontal="right"/>
    </xf>
    <xf numFmtId="0" fontId="3" fillId="0" borderId="0" applyFill="0" applyBorder="0" applyAlignment="0"/>
    <xf numFmtId="0" fontId="3"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8" fillId="9" borderId="0" applyNumberFormat="0" applyBorder="0" applyAlignment="0" applyProtection="0"/>
    <xf numFmtId="0" fontId="37" fillId="10"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3" fillId="0" borderId="33" applyNumberFormat="0" applyFill="0" applyAlignment="0" applyProtection="0"/>
    <xf numFmtId="0" fontId="48" fillId="18" borderId="0" applyNumberFormat="0" applyBorder="0" applyAlignment="0" applyProtection="0"/>
    <xf numFmtId="0" fontId="39" fillId="30"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0" fontId="32" fillId="15" borderId="0" applyNumberFormat="0" applyBorder="0" applyAlignment="0" applyProtection="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48" fillId="21" borderId="0" applyNumberFormat="0" applyBorder="0" applyAlignment="0" applyProtection="0"/>
    <xf numFmtId="0" fontId="37" fillId="10" borderId="0" applyNumberFormat="0" applyBorder="0" applyAlignment="0" applyProtection="0"/>
    <xf numFmtId="0" fontId="14" fillId="29" borderId="28"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7" borderId="0" applyNumberFormat="0" applyBorder="0" applyAlignment="0" applyProtection="0"/>
    <xf numFmtId="0" fontId="39" fillId="30" borderId="0" applyNumberFormat="0" applyBorder="0" applyAlignment="0" applyProtection="0"/>
    <xf numFmtId="0" fontId="32" fillId="14" borderId="0" applyNumberFormat="0" applyBorder="0" applyAlignment="0" applyProtection="0"/>
    <xf numFmtId="0" fontId="3" fillId="0" borderId="0">
      <alignment horizontal="left" wrapText="1"/>
    </xf>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31" borderId="34" applyNumberFormat="0" applyFont="0" applyAlignment="0" applyProtection="0"/>
    <xf numFmtId="37" fontId="3" fillId="0" borderId="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5" fillId="0" borderId="31"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30" applyNumberFormat="0" applyFill="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7" fillId="10" borderId="0" applyNumberFormat="0" applyBorder="0" applyAlignment="0" applyProtection="0"/>
    <xf numFmtId="0" fontId="35" fillId="0" borderId="31" applyNumberFormat="0" applyFill="0" applyAlignment="0" applyProtection="0"/>
    <xf numFmtId="0" fontId="46" fillId="0" borderId="0" applyNumberFormat="0" applyFill="0" applyBorder="0" applyAlignment="0" applyProtection="0"/>
    <xf numFmtId="0" fontId="34" fillId="0" borderId="30" applyNumberFormat="0" applyFill="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44" fillId="27" borderId="25" applyNumberFormat="0" applyAlignment="0" applyProtection="0"/>
    <xf numFmtId="0" fontId="43" fillId="0" borderId="33" applyNumberFormat="0" applyFill="0" applyAlignment="0" applyProtection="0"/>
    <xf numFmtId="0" fontId="42" fillId="26" borderId="24" applyNumberFormat="0" applyAlignment="0" applyProtection="0"/>
    <xf numFmtId="0" fontId="39" fillId="3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44" fillId="27" borderId="25" applyNumberFormat="0" applyAlignment="0" applyProtection="0"/>
    <xf numFmtId="0" fontId="42" fillId="26" borderId="24" applyNumberFormat="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9" fontId="32" fillId="0" borderId="0" applyFont="0" applyFill="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3"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32" fillId="31" borderId="34" applyNumberFormat="0" applyFont="0" applyAlignment="0" applyProtection="0"/>
    <xf numFmtId="0" fontId="40" fillId="13" borderId="24" applyNumberForma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43" fillId="0" borderId="33"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3" fillId="0" borderId="33"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36" fillId="0" borderId="0" applyNumberFormat="0" applyFill="0" applyBorder="0" applyAlignment="0" applyProtection="0"/>
    <xf numFmtId="0" fontId="40" fillId="13"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3" fillId="0" borderId="33" applyNumberFormat="0" applyFill="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0" fontId="3" fillId="0" borderId="0" applyFont="0" applyFill="0" applyBorder="0" applyAlignment="0" applyProtection="0"/>
    <xf numFmtId="179" fontId="55" fillId="0" borderId="0" applyFont="0" applyFill="0" applyBorder="0" applyAlignment="0" applyProtection="0">
      <alignment horizontal="right"/>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14" fillId="29" borderId="28" applyAlignment="0" applyProtection="0"/>
    <xf numFmtId="0" fontId="50" fillId="0" borderId="3" applyFill="0" applyBorder="0" applyProtection="0">
      <alignment horizontal="left" vertical="top"/>
    </xf>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9" fillId="30" borderId="0" applyNumberFormat="0" applyBorder="0" applyAlignment="0" applyProtection="0"/>
    <xf numFmtId="0" fontId="3" fillId="0" borderId="0">
      <alignment horizontal="left" wrapText="1"/>
    </xf>
    <xf numFmtId="0" fontId="32" fillId="31" borderId="34" applyNumberFormat="0" applyFont="0" applyAlignment="0" applyProtection="0"/>
    <xf numFmtId="37" fontId="3" fillId="0" borderId="0"/>
    <xf numFmtId="0" fontId="41" fillId="26" borderId="35" applyNumberFormat="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2" fillId="26" borderId="24" applyNumberFormat="0" applyAlignment="0" applyProtection="0"/>
    <xf numFmtId="0" fontId="44" fillId="27" borderId="25" applyNumberFormat="0" applyAlignment="0" applyProtection="0"/>
    <xf numFmtId="174" fontId="32" fillId="0" borderId="0" applyFont="0" applyFill="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6" fillId="0" borderId="0" applyNumberFormat="0" applyFill="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43" fillId="0" borderId="33" applyNumberFormat="0" applyFill="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7" fillId="10" borderId="0" applyNumberFormat="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5" fillId="0" borderId="31" applyNumberFormat="0" applyFill="0" applyAlignment="0" applyProtection="0"/>
    <xf numFmtId="0" fontId="46" fillId="0" borderId="0" applyNumberFormat="0" applyFill="0" applyBorder="0" applyAlignment="0" applyProtection="0"/>
    <xf numFmtId="0" fontId="34" fillId="0" borderId="30" applyNumberFormat="0" applyFill="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7" fillId="10" borderId="0" applyNumberFormat="0" applyBorder="0" applyAlignment="0" applyProtection="0"/>
    <xf numFmtId="0" fontId="40" fillId="13" borderId="24"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0" fontId="36" fillId="0" borderId="32"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44" fillId="27" borderId="25" applyNumberFormat="0" applyAlignment="0" applyProtection="0"/>
    <xf numFmtId="0" fontId="43" fillId="0" borderId="33" applyNumberFormat="0" applyFill="0" applyAlignment="0" applyProtection="0"/>
    <xf numFmtId="0" fontId="42" fillId="26" borderId="24" applyNumberFormat="0" applyAlignment="0" applyProtection="0"/>
    <xf numFmtId="0" fontId="39" fillId="30" borderId="0" applyNumberFormat="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8" fillId="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48" fillId="25"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9" fillId="30" borderId="0" applyNumberFormat="0" applyBorder="0" applyAlignment="0" applyProtection="0"/>
    <xf numFmtId="179" fontId="55" fillId="0" borderId="0" applyFont="0" applyFill="0" applyBorder="0" applyAlignment="0" applyProtection="0">
      <alignment horizontal="right"/>
    </xf>
    <xf numFmtId="0" fontId="37" fillId="10" borderId="0" applyNumberFormat="0" applyBorder="0" applyAlignment="0" applyProtection="0"/>
    <xf numFmtId="0" fontId="43" fillId="0" borderId="33" applyNumberFormat="0" applyFill="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32" fillId="31" borderId="34" applyNumberFormat="0" applyFont="0" applyAlignment="0" applyProtection="0"/>
    <xf numFmtId="0" fontId="48" fillId="22" borderId="0" applyNumberFormat="0" applyBorder="0" applyAlignment="0" applyProtection="0"/>
    <xf numFmtId="0" fontId="41" fillId="26" borderId="35" applyNumberFormat="0" applyAlignment="0" applyProtection="0"/>
    <xf numFmtId="0" fontId="43" fillId="0" borderId="33" applyNumberFormat="0" applyFill="0" applyAlignment="0" applyProtection="0"/>
    <xf numFmtId="0" fontId="48" fillId="21" borderId="0" applyNumberFormat="0" applyBorder="0" applyAlignment="0" applyProtection="0"/>
    <xf numFmtId="0" fontId="39" fillId="30" borderId="0" applyNumberFormat="0" applyBorder="0" applyAlignment="0" applyProtection="0"/>
    <xf numFmtId="0" fontId="48" fillId="2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7" fillId="10" borderId="0" applyNumberFormat="0" applyBorder="0" applyAlignment="0" applyProtection="0"/>
    <xf numFmtId="0" fontId="36" fillId="0" borderId="32" applyNumberFormat="0" applyFill="0" applyAlignment="0" applyProtection="0"/>
    <xf numFmtId="0" fontId="46" fillId="0" borderId="0" applyNumberFormat="0" applyFill="0" applyBorder="0" applyAlignment="0" applyProtection="0"/>
    <xf numFmtId="0" fontId="35" fillId="0" borderId="31" applyNumberFormat="0" applyFill="0" applyAlignment="0" applyProtection="0"/>
    <xf numFmtId="0" fontId="32" fillId="31" borderId="34" applyNumberFormat="0" applyFont="0" applyAlignment="0" applyProtection="0"/>
    <xf numFmtId="0" fontId="34" fillId="0" borderId="30" applyNumberFormat="0" applyFill="0" applyAlignment="0" applyProtection="0"/>
    <xf numFmtId="0" fontId="41" fillId="26" borderId="35"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8" fillId="24"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31" borderId="34" applyNumberFormat="0" applyFont="0" applyAlignment="0" applyProtection="0"/>
    <xf numFmtId="0" fontId="32" fillId="15" borderId="0" applyNumberFormat="0" applyBorder="0" applyAlignment="0" applyProtection="0"/>
    <xf numFmtId="0" fontId="41" fillId="26" borderId="35" applyNumberFormat="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5" fillId="0" borderId="31"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2" fillId="26" borderId="24" applyNumberFormat="0" applyAlignment="0" applyProtection="0"/>
    <xf numFmtId="0" fontId="44" fillId="27" borderId="25"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4" fontId="32" fillId="0" borderId="0" applyFon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4" applyNumberFormat="0" applyAlignment="0" applyProtection="0"/>
    <xf numFmtId="0" fontId="35" fillId="0" borderId="31" applyNumberFormat="0" applyFill="0" applyAlignment="0" applyProtection="0"/>
    <xf numFmtId="0" fontId="44" fillId="27" borderId="25" applyNumberFormat="0" applyAlignment="0" applyProtection="0"/>
    <xf numFmtId="0" fontId="42" fillId="26" borderId="24"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6" fillId="0" borderId="0" applyNumberFormat="0" applyFill="0" applyBorder="0" applyAlignment="0" applyProtection="0"/>
    <xf numFmtId="0" fontId="40" fillId="13" borderId="24" applyNumberFormat="0" applyAlignment="0" applyProtection="0"/>
    <xf numFmtId="0" fontId="32" fillId="31" borderId="34" applyNumberFormat="0" applyFont="0" applyAlignment="0" applyProtection="0"/>
    <xf numFmtId="174" fontId="32" fillId="0" borderId="0" applyFont="0" applyFill="0" applyBorder="0" applyAlignment="0" applyProtection="0"/>
    <xf numFmtId="0" fontId="41" fillId="26" borderId="35" applyNumberFormat="0" applyAlignment="0" applyProtection="0"/>
    <xf numFmtId="0" fontId="43" fillId="0" borderId="33" applyNumberFormat="0" applyFill="0" applyAlignment="0" applyProtection="0"/>
    <xf numFmtId="0" fontId="44" fillId="27" borderId="25" applyNumberFormat="0" applyAlignment="0" applyProtection="0"/>
    <xf numFmtId="0" fontId="39" fillId="30" borderId="0" applyNumberFormat="0" applyBorder="0" applyAlignment="0" applyProtection="0"/>
    <xf numFmtId="0" fontId="42" fillId="26"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0" fillId="13"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6" fillId="0" borderId="32" applyNumberFormat="0" applyFill="0" applyAlignment="0" applyProtection="0"/>
    <xf numFmtId="0" fontId="32" fillId="31" borderId="34" applyNumberFormat="0" applyFont="0" applyAlignment="0" applyProtection="0"/>
    <xf numFmtId="0" fontId="34" fillId="0" borderId="30" applyNumberFormat="0" applyFill="0" applyAlignment="0" applyProtection="0"/>
    <xf numFmtId="0" fontId="41" fillId="26" borderId="35"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9" fillId="30" borderId="0" applyNumberFormat="0" applyBorder="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38" fillId="9"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32"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0" applyNumberFormat="0" applyFill="0" applyBorder="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6" fillId="0" borderId="0" applyNumberFormat="0" applyFill="0" applyBorder="0" applyAlignment="0" applyProtection="0"/>
    <xf numFmtId="0" fontId="37" fillId="10" borderId="0" applyNumberFormat="0" applyBorder="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43" fillId="0" borderId="33" applyNumberFormat="0" applyFill="0" applyAlignment="0" applyProtection="0"/>
    <xf numFmtId="0" fontId="35" fillId="0" borderId="31"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0" fillId="13" borderId="24" applyNumberFormat="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8" fillId="25" borderId="0" applyNumberFormat="0" applyBorder="0" applyAlignment="0" applyProtection="0"/>
    <xf numFmtId="0" fontId="41" fillId="26" borderId="35" applyNumberFormat="0" applyAlignment="0" applyProtection="0"/>
    <xf numFmtId="0" fontId="48" fillId="20" borderId="0" applyNumberFormat="0" applyBorder="0" applyAlignment="0" applyProtection="0"/>
    <xf numFmtId="0" fontId="48" fillId="19" borderId="0" applyNumberFormat="0" applyBorder="0" applyAlignment="0" applyProtection="0"/>
    <xf numFmtId="0" fontId="43" fillId="0" borderId="33" applyNumberFormat="0" applyFill="0" applyAlignment="0" applyProtection="0"/>
    <xf numFmtId="0" fontId="48" fillId="24"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8" fillId="23" borderId="0" applyNumberFormat="0" applyBorder="0" applyAlignment="0" applyProtection="0"/>
    <xf numFmtId="0" fontId="43" fillId="0" borderId="33"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48" fillId="19" borderId="0" applyNumberFormat="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0" fillId="13" borderId="24" applyNumberFormat="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2" borderId="0" applyNumberFormat="0" applyBorder="0" applyAlignment="0" applyProtection="0"/>
    <xf numFmtId="0" fontId="39" fillId="30" borderId="0" applyNumberFormat="0" applyBorder="0" applyAlignment="0" applyProtection="0"/>
    <xf numFmtId="0" fontId="48" fillId="21"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24" borderId="0" applyNumberFormat="0" applyBorder="0" applyAlignment="0" applyProtection="0"/>
    <xf numFmtId="0" fontId="41" fillId="26" borderId="35" applyNumberFormat="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174" fontId="32" fillId="0" borderId="0" applyFont="0" applyFill="0" applyBorder="0" applyAlignment="0" applyProtection="0"/>
    <xf numFmtId="0" fontId="44" fillId="27" borderId="25" applyNumberFormat="0" applyAlignment="0" applyProtection="0"/>
    <xf numFmtId="0" fontId="42" fillId="26" borderId="24" applyNumberFormat="0" applyAlignment="0" applyProtection="0"/>
    <xf numFmtId="0" fontId="38" fillId="9" borderId="0" applyNumberFormat="0" applyBorder="0" applyAlignment="0" applyProtection="0"/>
    <xf numFmtId="0" fontId="43" fillId="0" borderId="33" applyNumberFormat="0" applyFill="0" applyAlignment="0" applyProtection="0"/>
    <xf numFmtId="0" fontId="36" fillId="0" borderId="0" applyNumberFormat="0" applyFill="0" applyBorder="0" applyAlignment="0" applyProtection="0"/>
    <xf numFmtId="0" fontId="36" fillId="0" borderId="32" applyNumberFormat="0" applyFill="0" applyAlignment="0" applyProtection="0"/>
    <xf numFmtId="0" fontId="32" fillId="31" borderId="34" applyNumberFormat="0" applyFont="0" applyAlignment="0" applyProtection="0"/>
    <xf numFmtId="0" fontId="35" fillId="0" borderId="31" applyNumberFormat="0" applyFill="0" applyAlignment="0" applyProtection="0"/>
    <xf numFmtId="0" fontId="41" fillId="26" borderId="35" applyNumberFormat="0" applyAlignment="0" applyProtection="0"/>
    <xf numFmtId="0" fontId="34" fillId="0" borderId="30"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31" borderId="34" applyNumberFormat="0" applyFont="0" applyAlignment="0" applyProtection="0"/>
    <xf numFmtId="0" fontId="32" fillId="16" borderId="0" applyNumberFormat="0" applyBorder="0" applyAlignment="0" applyProtection="0"/>
    <xf numFmtId="0" fontId="41" fillId="26" borderId="35" applyNumberFormat="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3"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7" fillId="10" borderId="0" applyNumberFormat="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0" fillId="13" borderId="24" applyNumberFormat="0" applyAlignment="0" applyProtection="0"/>
    <xf numFmtId="0" fontId="36"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2" fillId="26" borderId="24" applyNumberFormat="0" applyAlignment="0" applyProtection="0"/>
    <xf numFmtId="0" fontId="44" fillId="27" borderId="25"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2" fillId="31" borderId="34" applyNumberFormat="0" applyFont="0" applyAlignment="0" applyProtection="0"/>
    <xf numFmtId="0" fontId="36" fillId="0" borderId="32" applyNumberFormat="0" applyFill="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6" fillId="0" borderId="0" applyNumberFormat="0" applyFill="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48" fillId="22"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36" fillId="0" borderId="0" applyNumberFormat="0" applyFill="0" applyBorder="0" applyAlignment="0" applyProtection="0"/>
    <xf numFmtId="0" fontId="39" fillId="30" borderId="0" applyNumberFormat="0" applyBorder="0" applyAlignment="0" applyProtection="0"/>
    <xf numFmtId="0" fontId="40" fillId="13" borderId="24"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4" fillId="27" borderId="2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40" fillId="13" borderId="24"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6" fillId="0" borderId="32" applyNumberFormat="0" applyFill="0" applyAlignment="0" applyProtection="0"/>
    <xf numFmtId="174" fontId="32" fillId="0" borderId="0" applyFont="0" applyFill="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2" fillId="26" borderId="24" applyNumberFormat="0" applyAlignment="0" applyProtection="0"/>
    <xf numFmtId="0" fontId="48" fillId="21" borderId="0" applyNumberFormat="0" applyBorder="0" applyAlignment="0" applyProtection="0"/>
    <xf numFmtId="0" fontId="48" fillId="2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0" fillId="13" borderId="24" applyNumberFormat="0" applyAlignment="0" applyProtection="0"/>
    <xf numFmtId="0" fontId="48" fillId="19" borderId="0" applyNumberFormat="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40" fillId="13" borderId="24" applyNumberFormat="0" applyAlignment="0" applyProtection="0"/>
    <xf numFmtId="0" fontId="42" fillId="26" borderId="24" applyNumberFormat="0" applyAlignment="0" applyProtection="0"/>
    <xf numFmtId="0" fontId="32" fillId="31" borderId="34" applyNumberFormat="0" applyFont="0" applyAlignment="0" applyProtection="0"/>
    <xf numFmtId="0" fontId="43" fillId="0" borderId="33" applyNumberFormat="0" applyFill="0" applyAlignment="0" applyProtection="0"/>
    <xf numFmtId="0" fontId="41" fillId="26" borderId="35" applyNumberFormat="0" applyAlignment="0" applyProtection="0"/>
    <xf numFmtId="179" fontId="55" fillId="0" borderId="0" applyFont="0" applyFill="0" applyBorder="0" applyAlignment="0" applyProtection="0">
      <alignment horizontal="right"/>
    </xf>
    <xf numFmtId="0" fontId="39" fillId="30" borderId="0" applyNumberFormat="0" applyBorder="0" applyAlignment="0" applyProtection="0"/>
    <xf numFmtId="0" fontId="44" fillId="27" borderId="2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7" fillId="10"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31" borderId="34" applyNumberFormat="0" applyFont="0" applyAlignment="0" applyProtection="0"/>
    <xf numFmtId="0" fontId="32" fillId="14" borderId="0" applyNumberFormat="0" applyBorder="0" applyAlignment="0" applyProtection="0"/>
    <xf numFmtId="0" fontId="41" fillId="26" borderId="35" applyNumberFormat="0" applyAlignment="0" applyProtection="0"/>
    <xf numFmtId="0" fontId="43" fillId="0" borderId="33" applyNumberFormat="0" applyFill="0" applyAlignment="0" applyProtection="0"/>
    <xf numFmtId="0" fontId="32" fillId="11" borderId="0" applyNumberFormat="0" applyBorder="0" applyAlignment="0" applyProtection="0"/>
    <xf numFmtId="0" fontId="39" fillId="30" borderId="0" applyNumberFormat="0" applyBorder="0" applyAlignment="0" applyProtection="0"/>
    <xf numFmtId="0" fontId="32" fillId="16"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31" borderId="34" applyNumberFormat="0" applyFont="0" applyAlignment="0" applyProtection="0"/>
    <xf numFmtId="0" fontId="36" fillId="0" borderId="0" applyNumberFormat="0" applyFill="0" applyBorder="0" applyAlignment="0" applyProtection="0"/>
    <xf numFmtId="0" fontId="41" fillId="26" borderId="35" applyNumberFormat="0" applyAlignment="0" applyProtection="0"/>
    <xf numFmtId="0" fontId="36" fillId="0" borderId="32" applyNumberFormat="0" applyFill="0" applyAlignment="0" applyProtection="0"/>
    <xf numFmtId="179" fontId="55" fillId="0" borderId="0" applyFont="0" applyFill="0" applyBorder="0" applyAlignment="0" applyProtection="0">
      <alignment horizontal="right"/>
    </xf>
    <xf numFmtId="0" fontId="35" fillId="0" borderId="31" applyNumberFormat="0" applyFill="0" applyAlignment="0" applyProtection="0"/>
    <xf numFmtId="0" fontId="34" fillId="0" borderId="30" applyNumberFormat="0" applyFill="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39" fillId="30" borderId="0" applyNumberFormat="0" applyBorder="0" applyAlignment="0" applyProtection="0"/>
    <xf numFmtId="0" fontId="40" fillId="13" borderId="24"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4" fillId="0" borderId="30" applyNumberFormat="0" applyFill="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43" fillId="0" borderId="33" applyNumberFormat="0" applyFill="0" applyAlignment="0" applyProtection="0"/>
    <xf numFmtId="179" fontId="55" fillId="0" borderId="0" applyFont="0" applyFill="0" applyBorder="0" applyAlignment="0" applyProtection="0">
      <alignment horizontal="right"/>
    </xf>
    <xf numFmtId="0" fontId="32" fillId="31" borderId="34" applyNumberFormat="0" applyFont="0" applyAlignment="0" applyProtection="0"/>
    <xf numFmtId="0" fontId="39" fillId="30" borderId="0" applyNumberFormat="0" applyBorder="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6" fillId="0" borderId="0" applyNumberFormat="0" applyFill="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4" fillId="0" borderId="30" applyNumberFormat="0" applyFill="0" applyAlignment="0" applyProtection="0"/>
    <xf numFmtId="0" fontId="44" fillId="27" borderId="25" applyNumberFormat="0" applyAlignment="0" applyProtection="0"/>
    <xf numFmtId="0" fontId="42" fillId="26" borderId="24" applyNumberFormat="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3" fillId="0" borderId="33"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43" fillId="0" borderId="33" applyNumberFormat="0" applyFill="0" applyAlignment="0" applyProtection="0"/>
    <xf numFmtId="0" fontId="38" fillId="9" borderId="0" applyNumberFormat="0" applyBorder="0" applyAlignment="0" applyProtection="0"/>
    <xf numFmtId="0" fontId="39" fillId="3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46" fillId="0" borderId="0" applyNumberFormat="0" applyFill="0" applyBorder="0" applyAlignment="0" applyProtection="0"/>
    <xf numFmtId="0" fontId="37" fillId="10" borderId="0" applyNumberFormat="0" applyBorder="0" applyAlignment="0" applyProtection="0"/>
    <xf numFmtId="0" fontId="37" fillId="10" borderId="0" applyNumberFormat="0" applyBorder="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32" fillId="31" borderId="34" applyNumberFormat="0" applyFont="0" applyAlignment="0" applyProtection="0"/>
    <xf numFmtId="0" fontId="48" fillId="16" borderId="0" applyNumberFormat="0" applyBorder="0" applyAlignment="0" applyProtection="0"/>
    <xf numFmtId="0" fontId="41" fillId="26" borderId="35" applyNumberFormat="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9" fillId="30" borderId="0" applyNumberFormat="0" applyBorder="0" applyAlignment="0" applyProtection="0"/>
    <xf numFmtId="0" fontId="40" fillId="13" borderId="24" applyNumberFormat="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40" fillId="13" borderId="24" applyNumberFormat="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179" fontId="55" fillId="0" borderId="0" applyFont="0" applyFill="0" applyBorder="0" applyAlignment="0" applyProtection="0">
      <alignment horizontal="right"/>
    </xf>
    <xf numFmtId="0" fontId="40" fillId="13" borderId="24"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43" fillId="0" borderId="33" applyNumberFormat="0" applyFill="0" applyAlignment="0" applyProtection="0"/>
    <xf numFmtId="0" fontId="32" fillId="31" borderId="34" applyNumberFormat="0" applyFont="0" applyAlignment="0" applyProtection="0"/>
    <xf numFmtId="179" fontId="55" fillId="0" borderId="0" applyFont="0" applyFill="0" applyBorder="0" applyAlignment="0" applyProtection="0">
      <alignment horizontal="right"/>
    </xf>
    <xf numFmtId="0" fontId="41" fillId="26" borderId="35" applyNumberFormat="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174" fontId="32" fillId="0" borderId="0" applyFont="0" applyFill="0" applyBorder="0" applyAlignment="0" applyProtection="0"/>
    <xf numFmtId="0" fontId="32" fillId="0" borderId="0">
      <alignment horizontal="left" wrapText="1"/>
    </xf>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43" fillId="0" borderId="33" applyNumberFormat="0" applyFill="0" applyAlignment="0" applyProtection="0"/>
    <xf numFmtId="0" fontId="39" fillId="30" borderId="0" applyNumberFormat="0" applyBorder="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0" borderId="0">
      <alignment horizontal="left" wrapText="1"/>
    </xf>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9" fillId="30"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43" fillId="0" borderId="33" applyNumberFormat="0" applyFill="0" applyAlignment="0" applyProtection="0"/>
    <xf numFmtId="0" fontId="40" fillId="13" borderId="24" applyNumberFormat="0" applyAlignment="0" applyProtection="0"/>
    <xf numFmtId="0" fontId="36" fillId="0" borderId="0" applyNumberFormat="0" applyFill="0" applyBorder="0" applyAlignment="0" applyProtection="0"/>
    <xf numFmtId="0" fontId="42" fillId="26" borderId="24" applyNumberFormat="0" applyAlignment="0" applyProtection="0"/>
    <xf numFmtId="0" fontId="44" fillId="27" borderId="25" applyNumberFormat="0" applyAlignment="0" applyProtection="0"/>
    <xf numFmtId="0" fontId="36" fillId="0" borderId="32" applyNumberFormat="0" applyFill="0" applyAlignment="0" applyProtection="0"/>
    <xf numFmtId="0" fontId="35" fillId="0" borderId="31" applyNumberFormat="0" applyFill="0" applyAlignment="0" applyProtection="0"/>
    <xf numFmtId="179" fontId="55" fillId="0" borderId="0" applyFont="0" applyFill="0" applyBorder="0" applyAlignment="0" applyProtection="0">
      <alignment horizontal="right"/>
    </xf>
    <xf numFmtId="0" fontId="34" fillId="0" borderId="30" applyNumberFormat="0" applyFill="0" applyAlignment="0" applyProtection="0"/>
    <xf numFmtId="0" fontId="37" fillId="10" borderId="0" applyNumberFormat="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7" fillId="10" borderId="0" applyNumberFormat="0" applyBorder="0" applyAlignment="0" applyProtection="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179" fontId="55" fillId="0" borderId="0" applyFont="0" applyFill="0" applyBorder="0" applyAlignment="0" applyProtection="0">
      <alignment horizontal="right"/>
    </xf>
    <xf numFmtId="0" fontId="43" fillId="0" borderId="33" applyNumberFormat="0" applyFill="0" applyAlignment="0" applyProtection="0"/>
    <xf numFmtId="0" fontId="39" fillId="30" borderId="0" applyNumberFormat="0" applyBorder="0" applyAlignment="0" applyProtection="0"/>
    <xf numFmtId="0" fontId="44" fillId="27" borderId="25" applyNumberFormat="0" applyAlignment="0" applyProtection="0"/>
    <xf numFmtId="0" fontId="42" fillId="26" borderId="24" applyNumberFormat="0" applyAlignment="0" applyProtection="0"/>
    <xf numFmtId="0" fontId="32" fillId="31" borderId="34" applyNumberFormat="0" applyFont="0" applyAlignment="0" applyProtection="0"/>
    <xf numFmtId="0" fontId="41" fillId="26" borderId="35" applyNumberFormat="0" applyAlignment="0" applyProtection="0"/>
    <xf numFmtId="0" fontId="38" fillId="9" borderId="0" applyNumberFormat="0" applyBorder="0" applyAlignment="0" applyProtection="0"/>
    <xf numFmtId="0" fontId="48" fillId="25"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24" borderId="0" applyNumberFormat="0" applyBorder="0" applyAlignment="0" applyProtection="0"/>
    <xf numFmtId="0" fontId="48" fillId="23" borderId="0" applyNumberFormat="0" applyBorder="0" applyAlignment="0" applyProtection="0"/>
    <xf numFmtId="0" fontId="48" fillId="22" borderId="0" applyNumberFormat="0" applyBorder="0" applyAlignment="0" applyProtection="0"/>
    <xf numFmtId="0" fontId="48" fillId="21" borderId="0" applyNumberFormat="0" applyBorder="0" applyAlignment="0" applyProtection="0"/>
    <xf numFmtId="0" fontId="48" fillId="20" borderId="0" applyNumberFormat="0" applyBorder="0" applyAlignment="0" applyProtection="0"/>
    <xf numFmtId="0" fontId="48" fillId="19" borderId="0" applyNumberFormat="0" applyBorder="0" applyAlignment="0" applyProtection="0"/>
    <xf numFmtId="0" fontId="48" fillId="16" borderId="0" applyNumberFormat="0" applyBorder="0" applyAlignment="0" applyProtection="0"/>
    <xf numFmtId="0" fontId="48" fillId="15" borderId="0" applyNumberFormat="0" applyBorder="0" applyAlignment="0" applyProtection="0"/>
    <xf numFmtId="0" fontId="48" fillId="18" borderId="0" applyNumberFormat="0" applyBorder="0" applyAlignment="0" applyProtection="0"/>
    <xf numFmtId="0" fontId="32" fillId="17" borderId="0" applyNumberFormat="0" applyBorder="0" applyAlignment="0" applyProtection="0"/>
    <xf numFmtId="0" fontId="32" fillId="14" borderId="0" applyNumberFormat="0" applyBorder="0" applyAlignment="0" applyProtection="0"/>
    <xf numFmtId="0" fontId="32" fillId="11" borderId="0" applyNumberFormat="0" applyBorder="0" applyAlignment="0" applyProtection="0"/>
    <xf numFmtId="0" fontId="32" fillId="16" borderId="0" applyNumberFormat="0" applyBorder="0" applyAlignment="0" applyProtection="0"/>
    <xf numFmtId="0" fontId="32" fillId="15" borderId="0" applyNumberFormat="0" applyBorder="0" applyAlignment="0" applyProtection="0"/>
    <xf numFmtId="0" fontId="32"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9" borderId="0" applyNumberFormat="0" applyBorder="0" applyAlignment="0" applyProtection="0"/>
    <xf numFmtId="0" fontId="32" fillId="8" borderId="0" applyNumberFormat="0" applyBorder="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32" fillId="31" borderId="34" applyNumberFormat="0" applyFont="0" applyAlignment="0" applyProtection="0"/>
    <xf numFmtId="0" fontId="41" fillId="26" borderId="35" applyNumberFormat="0" applyAlignment="0" applyProtection="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54" fillId="0" borderId="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1" borderId="0" applyNumberFormat="0" applyBorder="0" applyAlignment="0" applyProtection="0"/>
    <xf numFmtId="0" fontId="32" fillId="14" borderId="0" applyNumberFormat="0" applyBorder="0" applyAlignment="0" applyProtection="0"/>
    <xf numFmtId="0" fontId="32" fillId="17" borderId="0" applyNumberFormat="0" applyBorder="0" applyAlignment="0" applyProtection="0"/>
    <xf numFmtId="0" fontId="48" fillId="18"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38"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42" fillId="26" borderId="24" applyNumberFormat="0" applyAlignment="0" applyProtection="0"/>
    <xf numFmtId="0" fontId="44" fillId="27" borderId="25" applyNumberFormat="0" applyAlignment="0" applyProtection="0"/>
    <xf numFmtId="0" fontId="3"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0" fontId="54" fillId="0" borderId="0" applyFont="0" applyFill="0" applyBorder="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0" fontId="54" fillId="0" borderId="0"/>
    <xf numFmtId="0" fontId="3" fillId="0" borderId="0" applyFont="0" applyFill="0" applyBorder="0" applyAlignment="0" applyProtection="0"/>
    <xf numFmtId="174" fontId="3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7" fillId="10" borderId="0" applyNumberFormat="0" applyBorder="0" applyAlignment="0" applyProtection="0"/>
    <xf numFmtId="0" fontId="14" fillId="29" borderId="28"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4" fillId="0" borderId="30" applyNumberFormat="0" applyFill="0" applyAlignment="0" applyProtection="0"/>
    <xf numFmtId="0" fontId="35" fillId="0" borderId="31" applyNumberFormat="0" applyFill="0" applyAlignment="0" applyProtection="0"/>
    <xf numFmtId="0" fontId="36" fillId="0" borderId="32" applyNumberFormat="0" applyFill="0" applyAlignment="0" applyProtection="0"/>
    <xf numFmtId="0" fontId="36" fillId="0" borderId="0" applyNumberFormat="0" applyFill="0" applyBorder="0" applyAlignment="0" applyProtection="0"/>
    <xf numFmtId="0" fontId="40" fillId="13" borderId="24" applyNumberFormat="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ill="0" applyBorder="0" applyAlignment="0"/>
    <xf numFmtId="0" fontId="43" fillId="0" borderId="33" applyNumberFormat="0" applyFill="0" applyAlignment="0" applyProtection="0"/>
    <xf numFmtId="0" fontId="50" fillId="34" borderId="37" applyNumberFormat="0" applyFont="0" applyBorder="0" applyAlignment="0" applyProtection="0">
      <alignment horizontal="center"/>
    </xf>
    <xf numFmtId="0" fontId="39" fillId="30" borderId="0" applyNumberFormat="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37" fontId="3" fillId="0" borderId="0"/>
    <xf numFmtId="37" fontId="3" fillId="0" borderId="0"/>
    <xf numFmtId="0" fontId="3" fillId="0" borderId="0" applyFill="0" applyBorder="0" applyAlignment="0"/>
    <xf numFmtId="0" fontId="32" fillId="31" borderId="34" applyNumberFormat="0" applyFont="0" applyAlignment="0" applyProtection="0"/>
    <xf numFmtId="0" fontId="3" fillId="0" borderId="0" applyFill="0" applyBorder="0" applyAlignment="0"/>
    <xf numFmtId="0" fontId="41" fillId="26" borderId="35" applyNumberFormat="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3" fillId="0" borderId="0" applyNumberFormat="0" applyFill="0" applyBorder="0" applyAlignment="0" applyProtection="0"/>
    <xf numFmtId="0" fontId="47" fillId="0" borderId="42"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4" fillId="0" borderId="30" applyNumberFormat="0" applyFill="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ont="0" applyFill="0" applyBorder="0" applyAlignment="0" applyProtection="0"/>
    <xf numFmtId="38" fontId="54" fillId="0" borderId="26">
      <alignment vertical="center"/>
    </xf>
    <xf numFmtId="0" fontId="3" fillId="0" borderId="0">
      <alignment horizontal="left" wrapText="1"/>
    </xf>
    <xf numFmtId="179" fontId="55" fillId="0" borderId="0" applyFont="0" applyFill="0" applyBorder="0" applyAlignment="0" applyProtection="0">
      <alignment horizontal="right"/>
    </xf>
    <xf numFmtId="14" fontId="52"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0" fontId="56"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10" fontId="3" fillId="0" borderId="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191"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37" fontId="3" fillId="0" borderId="0"/>
    <xf numFmtId="0" fontId="50" fillId="34" borderId="37" applyNumberFormat="0" applyFont="0" applyBorder="0" applyAlignment="0" applyProtection="0">
      <alignment horizontal="center"/>
    </xf>
    <xf numFmtId="0" fontId="14" fillId="29" borderId="28" applyAlignment="0" applyProtection="0"/>
    <xf numFmtId="0" fontId="44" fillId="27" borderId="25" applyNumberFormat="0" applyAlignment="0" applyProtection="0"/>
    <xf numFmtId="0" fontId="3" fillId="0" borderId="0">
      <alignment horizontal="left" wrapText="1"/>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38" fontId="54" fillId="0" borderId="26">
      <alignment vertical="center"/>
    </xf>
    <xf numFmtId="0" fontId="34" fillId="0" borderId="30" applyNumberFormat="0" applyFill="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10" fontId="3" fillId="0" borderId="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189" fontId="65" fillId="0" borderId="0" applyFont="0" applyFill="0" applyBorder="0" applyAlignment="0" applyProtection="0"/>
    <xf numFmtId="37" fontId="3" fillId="0" borderId="0"/>
    <xf numFmtId="0" fontId="3" fillId="0" borderId="0">
      <alignment horizontal="left" wrapText="1"/>
    </xf>
    <xf numFmtId="37" fontId="3" fillId="0" borderId="0"/>
    <xf numFmtId="174" fontId="3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2" fillId="0" borderId="0">
      <alignment horizontal="left" wrapText="1"/>
    </xf>
    <xf numFmtId="10" fontId="3" fillId="0" borderId="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38" fontId="54" fillId="0" borderId="26">
      <alignment vertical="center"/>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3" fillId="0" borderId="0"/>
    <xf numFmtId="0" fontId="3"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0" fontId="3" fillId="0" borderId="0"/>
    <xf numFmtId="0" fontId="14" fillId="29" borderId="28" applyAlignment="0" applyProtection="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28" borderId="4" applyNumberFormat="0" applyFont="0" applyBorder="0" applyAlignment="0" applyProtection="0">
      <alignment horizontal="centerContinuous"/>
    </xf>
    <xf numFmtId="191"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9" fillId="30" borderId="0" applyNumberFormat="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64" fontId="3" fillId="0" borderId="0" applyFont="0" applyFill="0" applyBorder="0" applyAlignment="0" applyProtection="0"/>
    <xf numFmtId="191" fontId="3" fillId="0" borderId="0" applyFont="0" applyFill="0" applyBorder="0" applyAlignment="0" applyProtection="0"/>
    <xf numFmtId="0" fontId="54" fillId="0" borderId="0"/>
    <xf numFmtId="0" fontId="54"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10" fontId="3" fillId="0" borderId="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14" fillId="29" borderId="28" applyAlignment="0" applyProtection="0"/>
    <xf numFmtId="38" fontId="54" fillId="0" borderId="26">
      <alignment vertical="center"/>
    </xf>
    <xf numFmtId="10" fontId="3" fillId="0" borderId="0"/>
    <xf numFmtId="0" fontId="42" fillId="26" borderId="24" applyNumberFormat="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37" fontId="3" fillId="0" borderId="0"/>
    <xf numFmtId="37" fontId="3" fillId="0" borderId="0"/>
    <xf numFmtId="188" fontId="62"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189" fontId="65" fillId="0" borderId="0" applyFont="0" applyFill="0" applyBorder="0" applyAlignment="0" applyProtection="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7" fillId="0" borderId="42" applyNumberFormat="0" applyFill="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2" fillId="26" borderId="24" applyNumberFormat="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0" borderId="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7" fillId="0" borderId="42" applyNumberFormat="0" applyFill="0" applyAlignment="0" applyProtection="0"/>
    <xf numFmtId="0" fontId="3" fillId="0" borderId="0">
      <alignment horizontal="left" wrapText="1"/>
    </xf>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4" borderId="37" applyNumberFormat="0" applyFont="0" applyBorder="0" applyAlignment="0" applyProtection="0">
      <alignment horizont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37" fontId="3" fillId="0" borderId="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lignment horizontal="left" wrapText="1"/>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lignment horizontal="left" wrapText="1"/>
    </xf>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42" fillId="26" borderId="24" applyNumberFormat="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50" fillId="0" borderId="3" applyFill="0" applyBorder="0" applyProtection="0">
      <alignment horizontal="left" vertical="top"/>
    </xf>
    <xf numFmtId="175" fontId="3"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188" fontId="62"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0"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38" fontId="54" fillId="0" borderId="26">
      <alignment vertical="center"/>
    </xf>
    <xf numFmtId="177" fontId="54" fillId="0" borderId="0" applyFill="0" applyBorder="0" applyAlignment="0"/>
    <xf numFmtId="188" fontId="62"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0" borderId="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4" fillId="27" borderId="25" applyNumberFormat="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43" fontId="1" fillId="0" borderId="0" applyFont="0" applyFill="0" applyBorder="0" applyAlignment="0" applyProtection="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lignment horizontal="left" wrapText="1"/>
    </xf>
    <xf numFmtId="0" fontId="54" fillId="0" borderId="0"/>
    <xf numFmtId="0" fontId="42" fillId="26" borderId="24" applyNumberFormat="0" applyAlignment="0" applyProtection="0"/>
    <xf numFmtId="191"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43" fontId="1"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lignment horizontal="left" wrapText="1"/>
    </xf>
    <xf numFmtId="0" fontId="3" fillId="0" borderId="0" applyFill="0" applyBorder="0" applyAlignment="0"/>
    <xf numFmtId="38" fontId="54" fillId="0" borderId="26">
      <alignment vertical="center"/>
    </xf>
    <xf numFmtId="10" fontId="3" fillId="0" borderId="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8" fillId="2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37" fontId="3" fillId="0" borderId="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8" fontId="62"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6" fillId="0" borderId="0" applyNumberFormat="0" applyFill="0" applyBorder="0" applyAlignment="0" applyProtection="0"/>
    <xf numFmtId="0" fontId="3" fillId="0" borderId="0" applyFont="0" applyFill="0" applyBorder="0" applyAlignment="0" applyProtection="0"/>
    <xf numFmtId="0" fontId="50" fillId="33" borderId="37" applyNumberFormat="0" applyFont="0" applyBorder="0" applyAlignment="0" applyProtection="0">
      <alignment horizontal="center"/>
    </xf>
    <xf numFmtId="37" fontId="3" fillId="0" borderId="0"/>
    <xf numFmtId="0" fontId="14" fillId="29" borderId="28"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48" fillId="23" borderId="0" applyNumberFormat="0" applyBorder="0" applyAlignment="0" applyProtection="0"/>
    <xf numFmtId="38" fontId="54" fillId="0" borderId="26">
      <alignment vertic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 fillId="0" borderId="0" applyFill="0" applyBorder="0" applyAlignment="0"/>
    <xf numFmtId="175" fontId="3"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54"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8" applyAlignment="0" applyProtection="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54" fillId="0" borderId="0"/>
    <xf numFmtId="175" fontId="3" fillId="0" borderId="0" applyFont="0" applyFill="0" applyBorder="0" applyAlignment="0" applyProtection="0"/>
    <xf numFmtId="38" fontId="54" fillId="0" borderId="26">
      <alignment vertic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48" fillId="19" borderId="0" applyNumberFormat="0" applyBorder="0" applyAlignment="0" applyProtection="0"/>
    <xf numFmtId="0" fontId="32"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2" fillId="0" borderId="0">
      <alignment horizontal="left" wrapText="1"/>
    </xf>
    <xf numFmtId="10" fontId="3" fillId="0" borderId="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89" fontId="65" fillId="0" borderId="0" applyFont="0" applyFill="0" applyBorder="0" applyAlignment="0" applyProtection="0"/>
    <xf numFmtId="0" fontId="48" fillId="18"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7" fillId="10"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 fillId="0" borderId="0" applyFont="0" applyFill="0" applyBorder="0" applyAlignment="0" applyProtection="0"/>
    <xf numFmtId="0" fontId="14" fillId="29" borderId="28" applyAlignment="0" applyProtection="0"/>
    <xf numFmtId="0" fontId="3" fillId="0" borderId="0">
      <alignment horizontal="left" wrapText="1"/>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7" fillId="0" borderId="42"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2" fillId="0" borderId="0">
      <alignment horizontal="left" wrapText="1"/>
    </xf>
    <xf numFmtId="0" fontId="54" fillId="0" borderId="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38" fontId="54" fillId="0" borderId="26">
      <alignment vertical="center"/>
    </xf>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42" fillId="26" borderId="24"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6" fillId="0" borderId="0" applyNumberFormat="0" applyFill="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6" fillId="0" borderId="32" applyNumberFormat="0" applyFill="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189" fontId="65"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38" fontId="54" fillId="0" borderId="26">
      <alignment vertic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lignment horizontal="left" wrapText="1"/>
    </xf>
    <xf numFmtId="0" fontId="48" fillId="25" borderId="0" applyNumberFormat="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0" fontId="46" fillId="0" borderId="0" applyNumberForma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10" fontId="54" fillId="0" borderId="0" applyFont="0" applyFill="0" applyBorder="0" applyAlignment="0" applyProtection="0"/>
    <xf numFmtId="0" fontId="48" fillId="19" borderId="0" applyNumberFormat="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6"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48" fillId="20"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77" fontId="54" fillId="0" borderId="0" applyFill="0" applyBorder="0" applyAlignment="0"/>
    <xf numFmtId="0" fontId="48" fillId="22" borderId="0" applyNumberFormat="0" applyBorder="0" applyAlignment="0" applyProtection="0"/>
    <xf numFmtId="10"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47" fillId="0" borderId="42" applyNumberFormat="0" applyFill="0" applyAlignment="0" applyProtection="0"/>
    <xf numFmtId="0" fontId="50" fillId="34" borderId="37" applyNumberFormat="0" applyFont="0" applyBorder="0" applyAlignment="0" applyProtection="0">
      <alignment horizontal="center"/>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38" fontId="54" fillId="0" borderId="26">
      <alignment vertical="center"/>
    </xf>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15" borderId="0" applyNumberFormat="0" applyBorder="0" applyAlignment="0" applyProtection="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6">
      <alignment vertical="center"/>
    </xf>
    <xf numFmtId="37" fontId="3" fillId="0" borderId="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89" fontId="65" fillId="0" borderId="0" applyFont="0" applyFill="0" applyBorder="0" applyAlignment="0" applyProtection="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38" fontId="54" fillId="0" borderId="26">
      <alignment vertic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ont="0" applyFill="0" applyBorder="0" applyAlignment="0" applyProtection="0"/>
    <xf numFmtId="10" fontId="3" fillId="0" borderId="0"/>
    <xf numFmtId="10" fontId="3" fillId="0" borderId="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37" fontId="3" fillId="0" borderId="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3" fillId="0" borderId="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2"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32" fillId="10" borderId="0" applyNumberFormat="0" applyBorder="0" applyAlignment="0" applyProtection="0"/>
    <xf numFmtId="0" fontId="32"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32" fillId="9" borderId="0" applyNumberFormat="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0" borderId="0"/>
    <xf numFmtId="0" fontId="36" fillId="0" borderId="32"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47" fillId="0" borderId="42" applyNumberFormat="0" applyFill="0" applyAlignment="0" applyProtection="0"/>
    <xf numFmtId="10" fontId="3"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46" fillId="0" borderId="0" applyNumberFormat="0" applyFill="0" applyBorder="0" applyAlignment="0" applyProtection="0"/>
    <xf numFmtId="0" fontId="50" fillId="0" borderId="3" applyFill="0" applyBorder="0" applyProtection="0">
      <alignment horizontal="left" vertical="top"/>
    </xf>
    <xf numFmtId="10" fontId="3" fillId="0" borderId="0"/>
    <xf numFmtId="174" fontId="32"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10"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89" fontId="65" fillId="0" borderId="0" applyFont="0" applyFill="0" applyBorder="0" applyAlignment="0" applyProtection="0"/>
    <xf numFmtId="37"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0" fontId="3" fillId="0" borderId="0"/>
    <xf numFmtId="0" fontId="3" fillId="0" borderId="0" applyFill="0" applyBorder="0" applyAlignment="0"/>
    <xf numFmtId="189" fontId="65"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4" borderId="37" applyNumberFormat="0" applyFont="0" applyBorder="0" applyAlignment="0" applyProtection="0">
      <alignment horizontal="center"/>
    </xf>
    <xf numFmtId="177" fontId="54"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48" fillId="15"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5" fillId="0" borderId="31" applyNumberFormat="0" applyFill="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ont="0" applyFill="0" applyBorder="0" applyAlignment="0" applyProtection="0"/>
    <xf numFmtId="0" fontId="50" fillId="33"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37" fontId="3" fillId="0" borderId="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48" fillId="22"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10"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174" fontId="32"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37" fontId="3" fillId="0" borderId="0"/>
    <xf numFmtId="179" fontId="55" fillId="0" borderId="0" applyFont="0" applyFill="0" applyBorder="0" applyAlignment="0" applyProtection="0">
      <alignment horizontal="right"/>
    </xf>
    <xf numFmtId="10" fontId="3" fillId="0" borderId="0"/>
    <xf numFmtId="0" fontId="48" fillId="20" borderId="0" applyNumberFormat="0" applyBorder="0" applyAlignment="0" applyProtection="0"/>
    <xf numFmtId="189" fontId="65"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46" fillId="0" borderId="0" applyNumberForma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177" fontId="54" fillId="0" borderId="0" applyFill="0" applyBorder="0" applyAlignment="0"/>
    <xf numFmtId="38" fontId="54" fillId="0" borderId="26">
      <alignment vertical="center"/>
    </xf>
    <xf numFmtId="0" fontId="3" fillId="0" borderId="0">
      <alignment horizontal="left" wrapText="1"/>
    </xf>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14" fillId="29" borderId="28" applyAlignment="0" applyProtection="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37" fillId="10" borderId="0" applyNumberFormat="0" applyBorder="0" applyAlignment="0" applyProtection="0"/>
    <xf numFmtId="0" fontId="3" fillId="0" borderId="0" applyFont="0" applyFill="0" applyBorder="0" applyAlignment="0" applyProtection="0"/>
    <xf numFmtId="0" fontId="48" fillId="16"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5" borderId="0" applyNumberFormat="0" applyBorder="0" applyAlignment="0" applyProtection="0"/>
    <xf numFmtId="0" fontId="14" fillId="29" borderId="28" applyAlignment="0" applyProtection="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2" fillId="16" borderId="0" applyNumberFormat="0" applyBorder="0" applyAlignment="0" applyProtection="0"/>
    <xf numFmtId="177" fontId="54"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2" fillId="14"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38" fontId="54" fillId="0" borderId="26">
      <alignment vertical="center"/>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189" fontId="65" fillId="0" borderId="0" applyFont="0" applyFill="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10" fontId="3" fillId="0" borderId="0"/>
    <xf numFmtId="38" fontId="54" fillId="0" borderId="26">
      <alignment vertical="center"/>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2" fillId="0" borderId="0">
      <alignment horizontal="left" wrapText="1"/>
    </xf>
    <xf numFmtId="0" fontId="3" fillId="0" borderId="0">
      <alignment horizontal="left" wrapText="1"/>
    </xf>
    <xf numFmtId="0" fontId="3" fillId="0" borderId="0" applyFill="0" applyBorder="0" applyAlignment="0"/>
    <xf numFmtId="0" fontId="32" fillId="14" borderId="0" applyNumberFormat="0" applyBorder="0" applyAlignment="0" applyProtection="0"/>
    <xf numFmtId="0" fontId="14" fillId="29" borderId="28"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0" fontId="54" fillId="28" borderId="4" applyNumberFormat="0" applyFont="0" applyBorder="0" applyAlignment="0" applyProtection="0">
      <alignment horizontal="centerContinuous"/>
    </xf>
    <xf numFmtId="0" fontId="33" fillId="0" borderId="0" applyNumberFormat="0" applyFill="0" applyBorder="0" applyAlignment="0" applyProtection="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32" fillId="12" borderId="0" applyNumberFormat="0" applyBorder="0" applyAlignment="0" applyProtection="0"/>
    <xf numFmtId="0" fontId="32" fillId="0" borderId="0">
      <alignment horizontal="left" wrapText="1"/>
    </xf>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2" fillId="11" borderId="0" applyNumberFormat="0" applyBorder="0" applyAlignment="0" applyProtection="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2" fillId="10" borderId="0" applyNumberFormat="0" applyBorder="0" applyAlignment="0" applyProtection="0"/>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32" fillId="9"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7" fontId="54"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14" fillId="29" borderId="28"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38" fontId="54" fillId="0" borderId="26">
      <alignment vertical="center"/>
    </xf>
    <xf numFmtId="0" fontId="36" fillId="0" borderId="0" applyNumberFormat="0" applyFill="0" applyBorder="0" applyAlignment="0" applyProtection="0"/>
    <xf numFmtId="0" fontId="3" fillId="0" borderId="0" applyFont="0" applyFill="0" applyBorder="0" applyAlignment="0" applyProtection="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7" fillId="10" borderId="0" applyNumberFormat="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54"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5" fillId="0" borderId="31" applyNumberFormat="0" applyFill="0" applyAlignment="0" applyProtection="0"/>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10" fontId="54" fillId="0" borderId="0" applyFont="0" applyFill="0" applyBorder="0" applyAlignment="0" applyProtection="0"/>
    <xf numFmtId="10" fontId="3" fillId="0" borderId="0"/>
    <xf numFmtId="38" fontId="54" fillId="0" borderId="26">
      <alignment vertical="center"/>
    </xf>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2" fillId="13" borderId="0" applyNumberFormat="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7" fillId="0" borderId="4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175" fontId="3" fillId="0" borderId="0" applyFont="0" applyFill="0" applyBorder="0" applyAlignment="0" applyProtection="0"/>
    <xf numFmtId="38" fontId="54" fillId="0" borderId="26">
      <alignment vertic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177" fontId="54"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7" fillId="0" borderId="42" applyNumberFormat="0" applyFill="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14" fillId="29" borderId="28" applyAlignment="0" applyProtection="0"/>
    <xf numFmtId="191" fontId="3" fillId="0" borderId="0" applyFont="0" applyFill="0" applyBorder="0" applyAlignment="0" applyProtection="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175"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43" fontId="1"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9" fontId="55" fillId="0" borderId="0" applyFont="0" applyFill="0" applyBorder="0" applyAlignment="0" applyProtection="0">
      <alignment horizontal="right"/>
    </xf>
    <xf numFmtId="0" fontId="32" fillId="0" borderId="0">
      <alignment horizontal="left" wrapText="1"/>
    </xf>
    <xf numFmtId="0" fontId="14" fillId="29" borderId="28"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2" fillId="26" borderId="24" applyNumberFormat="0" applyAlignment="0" applyProtection="0"/>
    <xf numFmtId="0" fontId="3" fillId="0" borderId="0" applyFont="0" applyFill="0" applyBorder="0" applyAlignment="0" applyProtection="0"/>
    <xf numFmtId="191"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5"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lignment horizontal="left" wrapText="1"/>
    </xf>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14" fillId="29" borderId="28" applyAlignment="0" applyProtection="0"/>
    <xf numFmtId="0" fontId="50" fillId="34" borderId="37"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4" fillId="27" borderId="25" applyNumberFormat="0" applyAlignment="0" applyProtection="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54" fillId="0" borderId="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54" fillId="0" borderId="0"/>
    <xf numFmtId="0" fontId="3" fillId="0" borderId="0" applyFill="0" applyBorder="0" applyAlignment="0"/>
    <xf numFmtId="0" fontId="38" fillId="9" borderId="0" applyNumberFormat="0" applyBorder="0" applyAlignment="0" applyProtection="0"/>
    <xf numFmtId="0" fontId="32" fillId="0" borderId="0">
      <alignment horizontal="left" wrapText="1"/>
    </xf>
    <xf numFmtId="191" fontId="3" fillId="0" borderId="0" applyFont="0" applyFill="0" applyBorder="0" applyAlignment="0" applyProtection="0"/>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8" fillId="2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188" fontId="62" fillId="0" borderId="0" applyFont="0" applyFill="0" applyBorder="0" applyAlignment="0" applyProtection="0"/>
    <xf numFmtId="0" fontId="50" fillId="0" borderId="3" applyFill="0" applyBorder="0" applyProtection="0">
      <alignment horizontal="left" vertical="top"/>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10" fontId="3" fillId="0" borderId="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0" fillId="34"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2" fillId="31" borderId="34" applyNumberFormat="0" applyFont="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177" fontId="54"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10" fontId="3" fillId="0" borderId="0"/>
    <xf numFmtId="37" fontId="3"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2" fillId="0" borderId="0">
      <alignment horizontal="left" wrapText="1"/>
    </xf>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191"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48" fillId="23" borderId="0" applyNumberFormat="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14" fillId="29" borderId="28" applyAlignment="0" applyProtection="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44" fillId="27" borderId="25" applyNumberFormat="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8" fillId="20"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2" fillId="17"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50" fillId="33" borderId="37"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32" fillId="16" borderId="0" applyNumberFormat="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191" fontId="3" fillId="0" borderId="0" applyFont="0" applyFill="0" applyBorder="0" applyAlignment="0" applyProtection="0"/>
    <xf numFmtId="38" fontId="54" fillId="0" borderId="26">
      <alignment vertical="center"/>
    </xf>
    <xf numFmtId="0" fontId="3" fillId="0" borderId="0">
      <alignment horizontal="left" wrapText="1"/>
    </xf>
    <xf numFmtId="0" fontId="50" fillId="33" borderId="37"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77" fontId="54"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43" fontId="1"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4" fillId="0" borderId="0"/>
    <xf numFmtId="10" fontId="3" fillId="0" borderId="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34" borderId="37" applyNumberFormat="0" applyFont="0" applyBorder="0" applyAlignment="0" applyProtection="0">
      <alignment horizontal="center"/>
    </xf>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6" fillId="0" borderId="32"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8" fillId="9" borderId="0" applyNumberFormat="0" applyBorder="0" applyAlignment="0" applyProtection="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34" borderId="37" applyNumberFormat="0" applyFont="0" applyBorder="0" applyAlignment="0" applyProtection="0">
      <alignment horizontal="center"/>
    </xf>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38" fontId="54" fillId="0" borderId="26">
      <alignment vertical="center"/>
    </xf>
    <xf numFmtId="0" fontId="3" fillId="0" borderId="0" applyFill="0" applyBorder="0" applyAlignment="0"/>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lignment horizontal="left" wrapText="1"/>
    </xf>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6" fillId="0" borderId="32"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9" borderId="0" applyNumberFormat="0" applyBorder="0" applyAlignment="0" applyProtection="0"/>
    <xf numFmtId="0" fontId="50" fillId="34" borderId="37" applyNumberFormat="0" applyFont="0" applyBorder="0" applyAlignment="0" applyProtection="0">
      <alignment horizontal="center"/>
    </xf>
    <xf numFmtId="0" fontId="48" fillId="22"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8" fillId="2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38" fontId="54" fillId="0" borderId="26">
      <alignment vertical="center"/>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2" fillId="0" borderId="0">
      <alignment horizontal="left" wrapText="1"/>
    </xf>
    <xf numFmtId="175" fontId="3" fillId="0" borderId="0" applyFont="0" applyFill="0" applyBorder="0" applyAlignment="0" applyProtection="0"/>
    <xf numFmtId="37" fontId="3" fillId="0" borderId="0"/>
    <xf numFmtId="0" fontId="48" fillId="1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2" fillId="17" borderId="0" applyNumberFormat="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lignment horizontal="left" wrapText="1"/>
    </xf>
    <xf numFmtId="0" fontId="54" fillId="0" borderId="0"/>
    <xf numFmtId="38" fontId="54" fillId="0" borderId="26">
      <alignment vertical="center"/>
    </xf>
    <xf numFmtId="0" fontId="34" fillId="0" borderId="30" applyNumberFormat="0" applyFill="0" applyAlignment="0" applyProtection="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191" fontId="3" fillId="0" borderId="0" applyFont="0" applyFill="0" applyBorder="0" applyAlignment="0" applyProtection="0"/>
    <xf numFmtId="10" fontId="54" fillId="0" borderId="0" applyFont="0" applyFill="0" applyBorder="0" applyAlignment="0" applyProtection="0"/>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45" fillId="0" borderId="0" applyNumberFormat="0" applyFill="0" applyBorder="0" applyAlignment="0" applyProtection="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189" fontId="65" fillId="0" borderId="0" applyFont="0" applyFill="0" applyBorder="0" applyAlignment="0" applyProtection="0"/>
    <xf numFmtId="177" fontId="54" fillId="0" borderId="0" applyFill="0" applyBorder="0" applyAlignment="0"/>
    <xf numFmtId="37" fontId="3" fillId="0" borderId="0"/>
    <xf numFmtId="0" fontId="3" fillId="0" borderId="0">
      <alignment horizontal="left" wrapText="1"/>
    </xf>
    <xf numFmtId="0" fontId="3" fillId="0" borderId="0">
      <alignment horizontal="left" wrapText="1"/>
    </xf>
    <xf numFmtId="0" fontId="48" fillId="20" borderId="0" applyNumberFormat="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0" fontId="54"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41" fillId="26" borderId="35" applyNumberFormat="0" applyAlignment="0" applyProtection="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48" fillId="19" borderId="0" applyNumberFormat="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43" fontId="1"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3"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5" fillId="0" borderId="31" applyNumberFormat="0" applyFill="0" applyAlignment="0" applyProtection="0"/>
    <xf numFmtId="0" fontId="50" fillId="33" borderId="37"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48" fillId="15"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37" fontId="3" fillId="0" borderId="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2" fillId="17"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0" borderId="0"/>
    <xf numFmtId="177" fontId="54"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34" borderId="37" applyNumberFormat="0" applyFont="0" applyBorder="0" applyAlignment="0" applyProtection="0">
      <alignment horizontal="center"/>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14" fillId="29" borderId="28" applyAlignment="0" applyProtection="0"/>
    <xf numFmtId="10" fontId="54" fillId="0" borderId="0" applyFont="0" applyFill="0" applyBorder="0" applyAlignment="0" applyProtection="0"/>
    <xf numFmtId="38" fontId="54" fillId="0" borderId="26">
      <alignment vertical="center"/>
    </xf>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10" fontId="3" fillId="0" borderId="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2" fillId="16" borderId="0" applyNumberFormat="0" applyBorder="0" applyAlignment="0" applyProtection="0"/>
    <xf numFmtId="10" fontId="3" fillId="0" borderId="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188" fontId="62" fillId="0" borderId="0" applyFont="0" applyFill="0" applyBorder="0" applyAlignment="0" applyProtection="0"/>
    <xf numFmtId="0" fontId="3" fillId="0" borderId="0" applyFill="0" applyBorder="0" applyAlignment="0"/>
    <xf numFmtId="38" fontId="54" fillId="0" borderId="26">
      <alignment vertical="center"/>
    </xf>
    <xf numFmtId="38" fontId="54" fillId="0" borderId="26">
      <alignment vertical="center"/>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12"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lignment horizontal="left" wrapText="1"/>
    </xf>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42" fillId="26" borderId="24" applyNumberFormat="0" applyAlignment="0" applyProtection="0"/>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3" fillId="0" borderId="0"/>
    <xf numFmtId="164"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3" borderId="37" applyNumberFormat="0" applyFont="0" applyBorder="0" applyAlignment="0" applyProtection="0">
      <alignment horizontal="center"/>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2" fillId="26" borderId="24"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38" fontId="54" fillId="0" borderId="26">
      <alignment vertical="center"/>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174" fontId="32" fillId="0" borderId="0" applyFont="0" applyFill="0" applyBorder="0" applyAlignment="0" applyProtection="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2" fillId="0" borderId="0">
      <alignment horizontal="left" wrapText="1"/>
    </xf>
    <xf numFmtId="174" fontId="32"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0" fontId="54"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42" fillId="26" borderId="24" applyNumberFormat="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0" fontId="14" fillId="29" borderId="28" applyAlignment="0" applyProtection="0"/>
    <xf numFmtId="175" fontId="3"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47" fillId="0" borderId="42" applyNumberFormat="0" applyFill="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4"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188" fontId="6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4" fillId="0" borderId="30" applyNumberFormat="0" applyFill="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50" fillId="33" borderId="37" applyNumberFormat="0" applyFont="0" applyBorder="0" applyAlignment="0" applyProtection="0">
      <alignment horizontal="center"/>
    </xf>
    <xf numFmtId="177" fontId="54"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50" fillId="33"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10" fontId="3" fillId="0" borderId="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3" fillId="0" borderId="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164"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4" applyNumberFormat="0" applyAlignment="0" applyProtection="0"/>
    <xf numFmtId="38" fontId="54" fillId="0" borderId="26">
      <alignment vertic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38" fontId="54" fillId="0" borderId="26">
      <alignment vertical="center"/>
    </xf>
    <xf numFmtId="191" fontId="3" fillId="0" borderId="0" applyFont="0" applyFill="0" applyBorder="0" applyAlignment="0" applyProtection="0"/>
    <xf numFmtId="0" fontId="3" fillId="0" borderId="0" applyFill="0" applyBorder="0" applyAlignment="0"/>
    <xf numFmtId="37" fontId="3" fillId="0" borderId="0"/>
    <xf numFmtId="0" fontId="14" fillId="29" borderId="28"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38" fontId="54" fillId="0" borderId="26">
      <alignment vertical="center"/>
    </xf>
    <xf numFmtId="0" fontId="50" fillId="0" borderId="3" applyFill="0" applyBorder="0" applyProtection="0">
      <alignment horizontal="left" vertical="top"/>
    </xf>
    <xf numFmtId="37" fontId="3" fillId="0" borderId="0"/>
    <xf numFmtId="0" fontId="50" fillId="34" borderId="37" applyNumberFormat="0" applyFont="0" applyBorder="0" applyAlignment="0" applyProtection="0">
      <alignment horizontal="center"/>
    </xf>
    <xf numFmtId="38" fontId="54" fillId="0" borderId="26">
      <alignment vertic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37" fontId="3" fillId="0" borderId="0"/>
    <xf numFmtId="0" fontId="45" fillId="0" borderId="0" applyNumberForma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46" fillId="0" borderId="0" applyNumberFormat="0" applyFill="0" applyBorder="0" applyAlignment="0" applyProtection="0"/>
    <xf numFmtId="0" fontId="44" fillId="27" borderId="25" applyNumberFormat="0" applyAlignment="0" applyProtection="0"/>
    <xf numFmtId="0" fontId="54" fillId="0" borderId="0"/>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45" fillId="0" borderId="0" applyNumberFormat="0" applyFill="0" applyBorder="0" applyAlignment="0" applyProtection="0"/>
    <xf numFmtId="0" fontId="3"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47" fillId="0" borderId="42" applyNumberFormat="0" applyFill="0" applyAlignment="0" applyProtection="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3" fillId="0" borderId="0" applyNumberForma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3" fillId="0" borderId="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50" fillId="0" borderId="3" applyFill="0" applyBorder="0" applyProtection="0">
      <alignment horizontal="left" vertical="top"/>
    </xf>
    <xf numFmtId="0" fontId="35" fillId="0" borderId="31" applyNumberFormat="0" applyFill="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48" fillId="15"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10" fontId="3" fillId="0" borderId="0"/>
    <xf numFmtId="10" fontId="3" fillId="0" borderId="0"/>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5" fontId="3"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14" fillId="29" borderId="28" applyAlignment="0" applyProtection="0"/>
    <xf numFmtId="191" fontId="3" fillId="0" borderId="0" applyFont="0" applyFill="0" applyBorder="0" applyAlignment="0" applyProtection="0"/>
    <xf numFmtId="0" fontId="14" fillId="29" borderId="28" applyAlignment="0" applyProtection="0"/>
    <xf numFmtId="0" fontId="48" fillId="25"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0" fontId="3" fillId="0" borderId="0"/>
    <xf numFmtId="0" fontId="50" fillId="0" borderId="3" applyFill="0" applyBorder="0" applyProtection="0">
      <alignment horizontal="left" vertical="top"/>
    </xf>
    <xf numFmtId="10" fontId="3" fillId="0" borderId="0"/>
    <xf numFmtId="0" fontId="35" fillId="0" borderId="31" applyNumberFormat="0" applyFill="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10" fontId="3" fillId="0" borderId="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88" fontId="62" fillId="0" borderId="0" applyFont="0" applyFill="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48" fillId="23" borderId="0" applyNumberFormat="0" applyBorder="0" applyAlignment="0" applyProtection="0"/>
    <xf numFmtId="0" fontId="14" fillId="29" borderId="28"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8"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54" fillId="0" borderId="0"/>
    <xf numFmtId="0" fontId="3" fillId="0" borderId="0" applyFont="0" applyFill="0" applyBorder="0" applyAlignment="0" applyProtection="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50" fillId="33" borderId="37" applyNumberFormat="0" applyFont="0" applyBorder="0" applyAlignment="0" applyProtection="0">
      <alignment horizontal="center"/>
    </xf>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9" fillId="30" borderId="0" applyNumberFormat="0" applyBorder="0" applyAlignment="0" applyProtection="0"/>
    <xf numFmtId="0" fontId="32" fillId="11"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64"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2" fillId="8" borderId="0" applyNumberFormat="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4" fillId="27" borderId="25" applyNumberFormat="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5" fillId="0" borderId="31"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91"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2" fillId="31" borderId="34" applyNumberFormat="0" applyFont="0" applyAlignment="0" applyProtection="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0" fontId="54"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8" fillId="9" borderId="0" applyNumberFormat="0" applyBorder="0" applyAlignment="0" applyProtection="0"/>
    <xf numFmtId="177" fontId="54"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44" fillId="27" borderId="25" applyNumberFormat="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50" fillId="0" borderId="3" applyFill="0" applyBorder="0" applyProtection="0">
      <alignment horizontal="left" vertical="top"/>
    </xf>
    <xf numFmtId="0" fontId="37" fillId="10"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37"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10"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48" fillId="23" borderId="0" applyNumberFormat="0" applyBorder="0" applyAlignment="0" applyProtection="0"/>
    <xf numFmtId="10" fontId="3" fillId="0" borderId="0"/>
    <xf numFmtId="0" fontId="3" fillId="0" borderId="0">
      <alignment horizontal="left" wrapText="1"/>
    </xf>
    <xf numFmtId="10" fontId="54" fillId="0" borderId="0" applyFont="0" applyFill="0" applyBorder="0" applyAlignment="0" applyProtection="0"/>
    <xf numFmtId="174" fontId="3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34" fillId="0" borderId="30" applyNumberFormat="0" applyFill="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0" fontId="3" fillId="0" borderId="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0" fontId="14" fillId="29" borderId="28" applyAlignment="0" applyProtection="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2" fillId="15"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38" fontId="54" fillId="0" borderId="26">
      <alignment vertical="center"/>
    </xf>
    <xf numFmtId="10" fontId="54"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0" fontId="3" fillId="0" borderId="0"/>
    <xf numFmtId="191"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3"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48" fillId="16"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2" fillId="12" borderId="0" applyNumberFormat="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3" fillId="0" borderId="0"/>
    <xf numFmtId="0" fontId="48" fillId="1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7" fontId="54"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2" fillId="0" borderId="0">
      <alignment horizontal="left" wrapText="1"/>
    </xf>
    <xf numFmtId="0" fontId="3" fillId="0" borderId="0" applyFill="0" applyBorder="0" applyAlignment="0"/>
    <xf numFmtId="0" fontId="14" fillId="29" borderId="28" applyAlignment="0" applyProtection="0"/>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7" fontId="54"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4" fillId="0" borderId="30" applyNumberFormat="0" applyFill="0" applyAlignment="0" applyProtection="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7" fillId="10" borderId="0" applyNumberFormat="0" applyBorder="0" applyAlignment="0" applyProtection="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77" fontId="54"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38" fontId="54" fillId="0" borderId="26">
      <alignment vertic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7" fillId="0" borderId="42" applyNumberFormat="0" applyFill="0" applyAlignment="0" applyProtection="0"/>
    <xf numFmtId="177" fontId="54" fillId="0" borderId="0" applyFill="0" applyBorder="0" applyAlignment="0"/>
    <xf numFmtId="38" fontId="54" fillId="0" borderId="26">
      <alignment vertical="center"/>
    </xf>
    <xf numFmtId="0" fontId="32" fillId="0" borderId="0">
      <alignment horizontal="left" wrapText="1"/>
    </xf>
    <xf numFmtId="0" fontId="3"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4" fillId="0" borderId="0"/>
    <xf numFmtId="10" fontId="3" fillId="0" borderId="0"/>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10" fontId="3" fillId="0" borderId="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2"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6" fillId="0" borderId="0" applyNumberFormat="0" applyFill="0" applyBorder="0" applyAlignment="0" applyProtection="0"/>
    <xf numFmtId="0" fontId="50" fillId="34" borderId="37" applyNumberFormat="0" applyFont="0" applyBorder="0" applyAlignment="0" applyProtection="0">
      <alignment horizontal="center"/>
    </xf>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14" fillId="29" borderId="28"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38" fontId="54" fillId="0" borderId="26">
      <alignment vertical="center"/>
    </xf>
    <xf numFmtId="0" fontId="3" fillId="0" borderId="0" applyFill="0" applyBorder="0" applyAlignment="0"/>
    <xf numFmtId="177" fontId="54"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77" fontId="54"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191" fontId="3" fillId="0" borderId="0" applyFont="0" applyFill="0" applyBorder="0" applyAlignment="0" applyProtection="0"/>
    <xf numFmtId="0" fontId="32" fillId="11" borderId="0" applyNumberFormat="0" applyBorder="0" applyAlignment="0" applyProtection="0"/>
    <xf numFmtId="174" fontId="32" fillId="0" borderId="0" applyFont="0" applyFill="0" applyBorder="0" applyAlignment="0" applyProtection="0"/>
    <xf numFmtId="0" fontId="3" fillId="0" borderId="0">
      <alignment horizontal="left" wrapText="1"/>
    </xf>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14" fillId="29" borderId="28" applyAlignment="0" applyProtection="0"/>
    <xf numFmtId="0" fontId="38" fillId="9" borderId="0" applyNumberFormat="0" applyBorder="0" applyAlignment="0" applyProtection="0"/>
    <xf numFmtId="174" fontId="32" fillId="0" borderId="0" applyFont="0" applyFill="0" applyBorder="0" applyAlignment="0" applyProtection="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48" fillId="25"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9" fillId="30"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4" fillId="28" borderId="4" applyNumberFormat="0" applyFont="0" applyBorder="0" applyAlignment="0" applyProtection="0">
      <alignment horizontal="centerContinuous"/>
    </xf>
    <xf numFmtId="10" fontId="54" fillId="0" borderId="0" applyFont="0" applyFill="0" applyBorder="0" applyAlignment="0" applyProtection="0"/>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48" fillId="23" borderId="0" applyNumberFormat="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38" fontId="54" fillId="0" borderId="26">
      <alignment vertical="center"/>
    </xf>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38" fontId="54" fillId="0" borderId="26">
      <alignment vertical="center"/>
    </xf>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48" fillId="19" borderId="0" applyNumberFormat="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14" fillId="29" borderId="28" applyAlignment="0" applyProtection="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48" fillId="19" borderId="0" applyNumberFormat="0" applyBorder="0" applyAlignment="0" applyProtection="0"/>
    <xf numFmtId="0" fontId="32" fillId="0" borderId="0">
      <alignment horizontal="left" wrapText="1"/>
    </xf>
    <xf numFmtId="0" fontId="14" fillId="29" borderId="28"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38" fontId="54" fillId="0" borderId="26">
      <alignment vertical="center"/>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48" fillId="18"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32"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47" fillId="0" borderId="42" applyNumberFormat="0" applyFill="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32"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7" fontId="54" fillId="0" borderId="0" applyFill="0" applyBorder="0" applyAlignment="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2" fillId="10"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2" fillId="14"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37" fontId="3" fillId="0" borderId="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0" fontId="3" fillId="0" borderId="0"/>
    <xf numFmtId="0" fontId="32" fillId="14" borderId="0" applyNumberFormat="0" applyBorder="0" applyAlignment="0" applyProtection="0"/>
    <xf numFmtId="175"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0" fontId="32" fillId="13" borderId="0" applyNumberFormat="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2" fillId="0" borderId="0">
      <alignment horizontal="left" wrapText="1"/>
    </xf>
    <xf numFmtId="10" fontId="3" fillId="0" borderId="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43" fontId="1"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3" fillId="0" borderId="33"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20" borderId="0" applyNumberFormat="0" applyBorder="0" applyAlignment="0" applyProtection="0"/>
    <xf numFmtId="175"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54"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0" fontId="54" fillId="0" borderId="0" applyFont="0" applyFill="0" applyBorder="0" applyAlignment="0" applyProtection="0"/>
    <xf numFmtId="0" fontId="54"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36" fillId="0" borderId="0" applyNumberForma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50" fillId="33"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2" fillId="0" borderId="0">
      <alignment horizontal="left" wrapText="1"/>
    </xf>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14" fillId="29" borderId="28" applyAlignment="0" applyProtection="0"/>
    <xf numFmtId="191"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lignment horizontal="left" wrapText="1"/>
    </xf>
    <xf numFmtId="0" fontId="32" fillId="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14" fillId="29" borderId="28" applyAlignment="0" applyProtection="0"/>
    <xf numFmtId="10" fontId="3" fillId="0" borderId="0"/>
    <xf numFmtId="0" fontId="3" fillId="0" borderId="0" applyFill="0" applyBorder="0" applyAlignment="0"/>
    <xf numFmtId="0" fontId="3" fillId="0" borderId="0" applyFont="0" applyFill="0" applyBorder="0" applyAlignment="0" applyProtection="0"/>
    <xf numFmtId="0" fontId="54" fillId="0" borderId="0"/>
    <xf numFmtId="191"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14" borderId="0" applyNumberFormat="0" applyBorder="0" applyAlignment="0" applyProtection="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8" fillId="9"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40" fillId="13" borderId="24"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50" fillId="33" borderId="37" applyNumberFormat="0" applyFont="0" applyBorder="0" applyAlignment="0" applyProtection="0">
      <alignment horizontal="center"/>
    </xf>
    <xf numFmtId="0" fontId="46" fillId="0" borderId="0" applyNumberFormat="0" applyFill="0" applyBorder="0" applyAlignment="0" applyProtection="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41" fillId="26" borderId="35" applyNumberFormat="0" applyAlignment="0" applyProtection="0"/>
    <xf numFmtId="0" fontId="48" fillId="20" borderId="0" applyNumberFormat="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0" fontId="3" fillId="0" borderId="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4" fillId="0" borderId="30" applyNumberFormat="0" applyFill="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0" fontId="48" fillId="19" borderId="0" applyNumberFormat="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14" fillId="29" borderId="28" applyAlignment="0" applyProtection="0"/>
    <xf numFmtId="174" fontId="3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0" fontId="3" fillId="0" borderId="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37" fontId="3" fillId="0" borderId="0"/>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48" fillId="23" borderId="0" applyNumberFormat="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91"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8"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0" fontId="48" fillId="21" borderId="0" applyNumberFormat="0" applyBorder="0" applyAlignment="0" applyProtection="0"/>
    <xf numFmtId="0" fontId="32"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43" fontId="1"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189" fontId="65"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5"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7" fillId="10" borderId="0" applyNumberFormat="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2" fillId="0" borderId="0">
      <alignment horizontal="left" wrapText="1"/>
    </xf>
    <xf numFmtId="0" fontId="50" fillId="0" borderId="3" applyFill="0" applyBorder="0" applyProtection="0">
      <alignment horizontal="left" vertical="top"/>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7"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pplyFill="0" applyBorder="0" applyAlignment="0"/>
    <xf numFmtId="0" fontId="32" fillId="13"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0" fontId="3" fillId="0" borderId="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64" fontId="3" fillId="0" borderId="0" applyFont="0" applyFill="0" applyBorder="0" applyAlignment="0" applyProtection="0"/>
    <xf numFmtId="0" fontId="39" fillId="30" borderId="0" applyNumberFormat="0" applyBorder="0" applyAlignment="0" applyProtection="0"/>
    <xf numFmtId="0" fontId="32" fillId="11"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36" fillId="0" borderId="32" applyNumberFormat="0" applyFill="0" applyAlignment="0" applyProtection="0"/>
    <xf numFmtId="0" fontId="3" fillId="0" borderId="0">
      <alignment horizontal="left" wrapText="1"/>
    </xf>
    <xf numFmtId="0" fontId="14" fillId="29" borderId="28" applyAlignment="0" applyProtection="0"/>
    <xf numFmtId="10" fontId="3" fillId="0" borderId="0"/>
    <xf numFmtId="0" fontId="54"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41" fillId="26" borderId="35" applyNumberFormat="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0" borderId="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2" fillId="0" borderId="0">
      <alignment horizontal="left" wrapText="1"/>
    </xf>
    <xf numFmtId="0" fontId="50" fillId="0" borderId="3" applyFill="0" applyBorder="0" applyProtection="0">
      <alignment horizontal="left" vertical="top"/>
    </xf>
    <xf numFmtId="0" fontId="48" fillId="21" borderId="0" applyNumberFormat="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37" fontId="3" fillId="0" borderId="0"/>
    <xf numFmtId="0" fontId="48" fillId="22" borderId="0" applyNumberFormat="0" applyBorder="0" applyAlignment="0" applyProtection="0"/>
    <xf numFmtId="0" fontId="32" fillId="13"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48" fillId="24" borderId="0" applyNumberFormat="0" applyBorder="0" applyAlignment="0" applyProtection="0"/>
    <xf numFmtId="0" fontId="32" fillId="11" borderId="0" applyNumberFormat="0" applyBorder="0" applyAlignment="0" applyProtection="0"/>
    <xf numFmtId="0" fontId="32" fillId="0" borderId="0">
      <alignment horizontal="left" wrapText="1"/>
    </xf>
    <xf numFmtId="0" fontId="54" fillId="0" borderId="0"/>
    <xf numFmtId="0" fontId="50" fillId="0" borderId="3" applyFill="0" applyBorder="0" applyProtection="0">
      <alignment horizontal="left" vertical="top"/>
    </xf>
    <xf numFmtId="0" fontId="3" fillId="0" borderId="0">
      <alignment horizontal="left" wrapText="1"/>
    </xf>
    <xf numFmtId="0" fontId="50" fillId="34" borderId="37" applyNumberFormat="0" applyFont="0" applyBorder="0" applyAlignment="0" applyProtection="0">
      <alignment horizontal="center"/>
    </xf>
    <xf numFmtId="179" fontId="55" fillId="0" borderId="0" applyFont="0" applyFill="0" applyBorder="0" applyAlignment="0" applyProtection="0">
      <alignment horizontal="right"/>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6">
      <alignment vertical="center"/>
    </xf>
    <xf numFmtId="0" fontId="48" fillId="19" borderId="0" applyNumberFormat="0" applyBorder="0" applyAlignment="0" applyProtection="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43" fontId="1"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14" fillId="29" borderId="28"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14" fillId="29" borderId="28" applyAlignment="0" applyProtection="0"/>
    <xf numFmtId="38" fontId="54" fillId="0" borderId="26">
      <alignment vertic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6" fillId="0" borderId="0" applyNumberFormat="0" applyFill="0" applyBorder="0" applyAlignment="0" applyProtection="0"/>
    <xf numFmtId="38" fontId="54" fillId="0" borderId="26">
      <alignment vertical="center"/>
    </xf>
    <xf numFmtId="0" fontId="3" fillId="0" borderId="0" applyFont="0" applyFill="0" applyBorder="0" applyAlignment="0" applyProtection="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8" applyAlignment="0" applyProtection="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12" borderId="0" applyNumberFormat="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lignment horizontal="left" wrapText="1"/>
    </xf>
    <xf numFmtId="0" fontId="47" fillId="0" borderId="42" applyNumberFormat="0" applyFill="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10" fontId="3" fillId="0" borderId="0"/>
    <xf numFmtId="38" fontId="54" fillId="0" borderId="26">
      <alignment vertical="center"/>
    </xf>
    <xf numFmtId="0" fontId="3" fillId="0" borderId="0">
      <alignment horizontal="left" wrapText="1"/>
    </xf>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4" fillId="0" borderId="30" applyNumberFormat="0" applyFill="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42" fillId="26" borderId="24" applyNumberFormat="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54" fillId="0" borderId="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0" fillId="0" borderId="3" applyFill="0" applyBorder="0" applyProtection="0">
      <alignment horizontal="left" vertical="top"/>
    </xf>
    <xf numFmtId="37" fontId="3" fillId="0" borderId="0"/>
    <xf numFmtId="10" fontId="54"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4" fillId="0" borderId="0"/>
    <xf numFmtId="0" fontId="3" fillId="0" borderId="0">
      <alignment horizontal="left" wrapText="1"/>
    </xf>
    <xf numFmtId="0" fontId="3" fillId="0" borderId="0" applyFont="0" applyFill="0" applyBorder="0" applyAlignment="0" applyProtection="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10" fontId="3" fillId="0" borderId="0"/>
    <xf numFmtId="189" fontId="65"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2" fillId="26" borderId="24" applyNumberFormat="0" applyAlignment="0" applyProtection="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164" fontId="3"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75"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2"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7"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0" fontId="14" fillId="29" borderId="28" applyAlignment="0" applyProtection="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8" fontId="54" fillId="0" borderId="26">
      <alignment vertical="center"/>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ont="0" applyFill="0" applyBorder="0" applyAlignment="0" applyProtection="0"/>
    <xf numFmtId="10" fontId="54" fillId="0" borderId="0" applyFont="0" applyFill="0" applyBorder="0" applyAlignment="0" applyProtection="0"/>
    <xf numFmtId="0" fontId="32" fillId="0" borderId="0">
      <alignment horizontal="left" wrapText="1"/>
    </xf>
    <xf numFmtId="10"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8" fontId="54" fillId="0" borderId="26">
      <alignment vertical="center"/>
    </xf>
    <xf numFmtId="177" fontId="54" fillId="0" borderId="0" applyFill="0" applyBorder="0" applyAlignment="0"/>
    <xf numFmtId="188" fontId="62" fillId="0" borderId="0" applyFont="0" applyFill="0" applyBorder="0" applyAlignment="0" applyProtection="0"/>
    <xf numFmtId="0" fontId="3" fillId="0" borderId="0" applyFont="0" applyFill="0" applyBorder="0" applyAlignment="0" applyProtection="0"/>
    <xf numFmtId="10" fontId="54" fillId="0" borderId="0" applyFont="0" applyFill="0" applyBorder="0" applyAlignment="0" applyProtection="0"/>
    <xf numFmtId="177" fontId="54" fillId="0" borderId="0" applyFill="0" applyBorder="0" applyAlignment="0"/>
    <xf numFmtId="37" fontId="3" fillId="0" borderId="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38" fontId="54" fillId="0" borderId="26">
      <alignment vertical="center"/>
    </xf>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37" fontId="3" fillId="0" borderId="0"/>
    <xf numFmtId="177" fontId="54"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2" fillId="0" borderId="0">
      <alignment horizontal="left" wrapText="1"/>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37" fontId="3" fillId="0" borderId="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8" fontId="62" fillId="0" borderId="0" applyFont="0" applyFill="0" applyBorder="0" applyAlignment="0" applyProtection="0"/>
    <xf numFmtId="0" fontId="37" fillId="10" borderId="0" applyNumberFormat="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6" fillId="0" borderId="32" applyNumberFormat="0" applyFill="0" applyAlignment="0" applyProtection="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pplyFill="0" applyBorder="0" applyAlignment="0"/>
    <xf numFmtId="37" fontId="3" fillId="0" borderId="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10" fontId="54"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9" fontId="55" fillId="0" borderId="0" applyFont="0" applyFill="0" applyBorder="0" applyAlignment="0" applyProtection="0">
      <alignment horizontal="right"/>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7" fontId="54"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0" fontId="3" fillId="0" borderId="0" applyFont="0" applyFill="0" applyBorder="0" applyAlignment="0" applyProtection="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lignment horizontal="left" wrapText="1"/>
    </xf>
    <xf numFmtId="175" fontId="3" fillId="0" borderId="0" applyFont="0" applyFill="0" applyBorder="0" applyAlignment="0" applyProtection="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0" borderId="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175"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pplyFont="0" applyFill="0" applyBorder="0" applyAlignment="0" applyProtection="0"/>
    <xf numFmtId="37" fontId="3" fillId="0" borderId="0"/>
    <xf numFmtId="177" fontId="54" fillId="0" borderId="0" applyFill="0" applyBorder="0" applyAlignment="0"/>
    <xf numFmtId="10" fontId="54" fillId="0" borderId="0" applyFont="0" applyFill="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38" fontId="54" fillId="0" borderId="26">
      <alignment vertical="center"/>
    </xf>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54" fillId="0" borderId="0" applyFont="0" applyFill="0" applyBorder="0" applyAlignment="0" applyProtection="0"/>
    <xf numFmtId="188" fontId="6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54" fillId="28" borderId="4" applyNumberFormat="0" applyFont="0" applyBorder="0" applyAlignment="0" applyProtection="0">
      <alignment horizontal="centerContinuous"/>
    </xf>
    <xf numFmtId="37" fontId="3" fillId="0" borderId="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4" fillId="0" borderId="0"/>
    <xf numFmtId="175"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44" fillId="27" borderId="25" applyNumberFormat="0" applyAlignment="0" applyProtection="0"/>
    <xf numFmtId="0" fontId="54" fillId="28" borderId="4" applyNumberFormat="0" applyFont="0" applyBorder="0" applyAlignment="0" applyProtection="0">
      <alignment horizontal="centerContinuous"/>
    </xf>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54" fillId="0" borderId="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42" fillId="26" borderId="24" applyNumberFormat="0" applyAlignment="0" applyProtection="0"/>
    <xf numFmtId="0" fontId="54"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188" fontId="62" fillId="0" borderId="0" applyFont="0" applyFill="0" applyBorder="0" applyAlignment="0" applyProtection="0"/>
    <xf numFmtId="0" fontId="3" fillId="0" borderId="0">
      <alignment horizontal="left" wrapText="1"/>
    </xf>
    <xf numFmtId="0" fontId="3" fillId="0" borderId="0" applyFill="0" applyBorder="0" applyAlignment="0"/>
    <xf numFmtId="38" fontId="54" fillId="0" borderId="26">
      <alignment vertical="center"/>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0" fillId="34" borderId="37" applyNumberFormat="0" applyFont="0" applyBorder="0" applyAlignment="0" applyProtection="0">
      <alignment horizontal="center"/>
    </xf>
    <xf numFmtId="0" fontId="3" fillId="0" borderId="0">
      <alignment horizontal="left" wrapText="1"/>
    </xf>
    <xf numFmtId="0" fontId="37" fillId="10"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44" fillId="27" borderId="25" applyNumberFormat="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10"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lignment horizontal="left" wrapText="1"/>
    </xf>
    <xf numFmtId="191"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191" fontId="3" fillId="0" borderId="0" applyFont="0" applyFill="0" applyBorder="0" applyAlignment="0" applyProtection="0"/>
    <xf numFmtId="0" fontId="50" fillId="34" borderId="37" applyNumberFormat="0" applyFont="0" applyBorder="0" applyAlignment="0" applyProtection="0">
      <alignment horizontal="center"/>
    </xf>
    <xf numFmtId="189" fontId="65" fillId="0" borderId="0" applyFont="0" applyFill="0" applyBorder="0" applyAlignment="0" applyProtection="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0" fontId="50" fillId="0" borderId="3" applyFill="0" applyBorder="0" applyProtection="0">
      <alignment horizontal="left" vertical="top"/>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38" fontId="54" fillId="0" borderId="26">
      <alignment vertical="center"/>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10" fontId="3" fillId="0" borderId="0"/>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48" fillId="25" borderId="0" applyNumberFormat="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7" fontId="3" fillId="0" borderId="0"/>
    <xf numFmtId="37" fontId="3" fillId="0" borderId="0"/>
    <xf numFmtId="10" fontId="54" fillId="0" borderId="0" applyFont="0" applyFill="0" applyBorder="0" applyAlignment="0" applyProtection="0"/>
    <xf numFmtId="0" fontId="50" fillId="33" borderId="37" applyNumberFormat="0" applyFont="0" applyBorder="0" applyAlignment="0" applyProtection="0">
      <alignment horizontal="center"/>
    </xf>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0" fontId="3" fillId="0" borderId="0"/>
    <xf numFmtId="0" fontId="3" fillId="0" borderId="0" applyFill="0" applyBorder="0" applyAlignment="0"/>
    <xf numFmtId="37" fontId="3" fillId="0" borderId="0"/>
    <xf numFmtId="0" fontId="32" fillId="0" borderId="0">
      <alignment horizontal="left" wrapText="1"/>
    </xf>
    <xf numFmtId="0" fontId="3" fillId="0" borderId="0" applyFont="0" applyFill="0" applyBorder="0" applyAlignment="0" applyProtection="0"/>
    <xf numFmtId="0" fontId="41" fillId="26" borderId="35" applyNumberFormat="0" applyAlignment="0" applyProtection="0"/>
    <xf numFmtId="0" fontId="48" fillId="20" borderId="0" applyNumberFormat="0" applyBorder="0" applyAlignment="0" applyProtection="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3" fillId="0" borderId="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7" fontId="54"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3" fillId="0" borderId="0" applyNumberFormat="0" applyFill="0" applyBorder="0" applyAlignment="0" applyProtection="0"/>
    <xf numFmtId="0" fontId="50" fillId="0" borderId="3" applyFill="0" applyBorder="0" applyProtection="0">
      <alignment horizontal="left" vertical="top"/>
    </xf>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54" fillId="0" borderId="0"/>
    <xf numFmtId="0" fontId="3" fillId="0" borderId="0" applyFill="0" applyBorder="0" applyAlignment="0"/>
    <xf numFmtId="0" fontId="48" fillId="23" borderId="0" applyNumberFormat="0" applyBorder="0" applyAlignment="0" applyProtection="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37" fontId="3" fillId="0" borderId="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4" fillId="0" borderId="0"/>
    <xf numFmtId="0" fontId="14" fillId="29" borderId="28" applyAlignment="0" applyProtection="0"/>
    <xf numFmtId="10" fontId="3" fillId="0" borderId="0"/>
    <xf numFmtId="0" fontId="50" fillId="0" borderId="3" applyFill="0" applyBorder="0" applyProtection="0">
      <alignment horizontal="left" vertical="top"/>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4" fillId="0" borderId="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177" fontId="54"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3" borderId="37" applyNumberFormat="0" applyFont="0" applyBorder="0" applyAlignment="0" applyProtection="0">
      <alignment horizontal="center"/>
    </xf>
    <xf numFmtId="10" fontId="3" fillId="0" borderId="0"/>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33"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2" fillId="17" borderId="0" applyNumberFormat="0" applyBorder="0" applyAlignment="0" applyProtection="0"/>
    <xf numFmtId="0" fontId="50" fillId="34" borderId="37" applyNumberFormat="0" applyFont="0" applyBorder="0" applyAlignment="0" applyProtection="0">
      <alignment horizontal="center"/>
    </xf>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177" fontId="54"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14" fillId="29" borderId="28" applyAlignment="0" applyProtection="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9" fillId="30" borderId="0" applyNumberFormat="0" applyBorder="0" applyAlignment="0" applyProtection="0"/>
    <xf numFmtId="0" fontId="32" fillId="11"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45" fillId="0" borderId="0" applyNumberFormat="0" applyFill="0" applyBorder="0" applyAlignment="0" applyProtection="0"/>
    <xf numFmtId="10" fontId="3" fillId="0" borderId="0"/>
    <xf numFmtId="189" fontId="65"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89" fontId="65"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8" fontId="54" fillId="0" borderId="26">
      <alignment vertical="center"/>
    </xf>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74" fontId="32"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48" fillId="18" borderId="0" applyNumberFormat="0" applyBorder="0" applyAlignment="0" applyProtection="0"/>
    <xf numFmtId="0" fontId="50" fillId="34" borderId="37" applyNumberFormat="0" applyFont="0" applyBorder="0" applyAlignment="0" applyProtection="0">
      <alignment horizontal="center"/>
    </xf>
    <xf numFmtId="10" fontId="54" fillId="0" borderId="0" applyFont="0" applyFill="0" applyBorder="0" applyAlignment="0" applyProtection="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ont="0" applyFill="0" applyBorder="0" applyAlignment="0" applyProtection="0"/>
    <xf numFmtId="10" fontId="3" fillId="0" borderId="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37" fontId="3" fillId="0" borderId="0"/>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50" fillId="0" borderId="3" applyFill="0" applyBorder="0" applyProtection="0">
      <alignment horizontal="left" vertical="top"/>
    </xf>
    <xf numFmtId="43" fontId="1"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43" fontId="1"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38" fontId="54" fillId="0" borderId="26">
      <alignment vertic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6" fillId="0" borderId="0" applyNumberForma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3" fillId="0" borderId="0" applyNumberFormat="0" applyFill="0" applyBorder="0" applyAlignment="0" applyProtection="0"/>
    <xf numFmtId="0" fontId="48" fillId="19" borderId="0" applyNumberFormat="0" applyBorder="0" applyAlignment="0" applyProtection="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0" borderId="0"/>
    <xf numFmtId="38" fontId="54" fillId="0" borderId="26">
      <alignment vertical="center"/>
    </xf>
    <xf numFmtId="0" fontId="3" fillId="0" borderId="0" applyFill="0" applyBorder="0" applyAlignment="0"/>
    <xf numFmtId="189" fontId="65" fillId="0" borderId="0" applyFont="0" applyFill="0" applyBorder="0" applyAlignment="0" applyProtection="0"/>
    <xf numFmtId="189" fontId="65"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188" fontId="62" fillId="0" borderId="0" applyFont="0" applyFill="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3" borderId="37"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0" fontId="54" fillId="0" borderId="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10" fontId="3" fillId="0" borderId="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2" fillId="0" borderId="0">
      <alignment horizontal="left" wrapText="1"/>
    </xf>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10" fontId="3" fillId="0" borderId="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32" fillId="0" borderId="0">
      <alignment horizontal="left" wrapText="1"/>
    </xf>
    <xf numFmtId="0" fontId="14" fillId="29" borderId="28" applyAlignment="0" applyProtection="0"/>
    <xf numFmtId="0" fontId="3" fillId="0" borderId="0" applyFill="0" applyBorder="0" applyAlignment="0"/>
    <xf numFmtId="0" fontId="48" fillId="19"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174" fontId="3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50" fillId="0" borderId="3" applyFill="0" applyBorder="0" applyProtection="0">
      <alignment horizontal="left" vertical="top"/>
    </xf>
    <xf numFmtId="0" fontId="3" fillId="0" borderId="0">
      <alignment horizontal="left" wrapText="1"/>
    </xf>
    <xf numFmtId="0" fontId="54" fillId="0" borderId="0"/>
    <xf numFmtId="0" fontId="3" fillId="0" borderId="0" applyFill="0" applyBorder="0" applyAlignment="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44" fillId="27" borderId="25"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14" fillId="29" borderId="28" applyAlignment="0" applyProtection="0"/>
    <xf numFmtId="43" fontId="1" fillId="0" borderId="0" applyFont="0" applyFill="0" applyBorder="0" applyAlignment="0" applyProtection="0"/>
    <xf numFmtId="0" fontId="47" fillId="0" borderId="42" applyNumberFormat="0" applyFill="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5"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50" fillId="34"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14" fillId="29" borderId="28" applyAlignment="0" applyProtection="0"/>
    <xf numFmtId="175" fontId="3" fillId="0" borderId="0" applyFont="0" applyFill="0" applyBorder="0" applyAlignment="0" applyProtection="0"/>
    <xf numFmtId="189" fontId="65" fillId="0" borderId="0" applyFont="0" applyFill="0" applyBorder="0" applyAlignment="0" applyProtection="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48" fillId="18"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38" fontId="54" fillId="0" borderId="26">
      <alignment vertical="center"/>
    </xf>
    <xf numFmtId="0" fontId="50" fillId="33" borderId="37" applyNumberFormat="0" applyFont="0" applyBorder="0" applyAlignment="0" applyProtection="0">
      <alignment horizontal="center"/>
    </xf>
    <xf numFmtId="0" fontId="48" fillId="16" borderId="0" applyNumberFormat="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0" fontId="3" fillId="0" borderId="0"/>
    <xf numFmtId="0" fontId="50" fillId="0" borderId="3" applyFill="0" applyBorder="0" applyProtection="0">
      <alignment horizontal="left" vertical="top"/>
    </xf>
    <xf numFmtId="37" fontId="3" fillId="0" borderId="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7" fillId="10"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50" fillId="34" borderId="37" applyNumberFormat="0" applyFont="0" applyBorder="0" applyAlignment="0" applyProtection="0">
      <alignment horizontal="center"/>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14" fillId="29" borderId="28" applyAlignment="0" applyProtection="0"/>
    <xf numFmtId="0" fontId="4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0" borderId="3" applyFill="0" applyBorder="0" applyProtection="0">
      <alignment horizontal="left" vertical="top"/>
    </xf>
    <xf numFmtId="188" fontId="62" fillId="0" borderId="0" applyFont="0" applyFill="0" applyBorder="0" applyAlignment="0" applyProtection="0"/>
    <xf numFmtId="0" fontId="54" fillId="28" borderId="4" applyNumberFormat="0" applyFont="0" applyBorder="0" applyAlignment="0" applyProtection="0">
      <alignment horizontal="centerContinuous"/>
    </xf>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2" fillId="17" borderId="0" applyNumberFormat="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3" fillId="0" borderId="0" applyFill="0" applyBorder="0" applyAlignment="0"/>
    <xf numFmtId="0" fontId="32" fillId="14"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177" fontId="54" fillId="0" borderId="0" applyFill="0" applyBorder="0" applyAlignment="0"/>
    <xf numFmtId="38" fontId="54" fillId="0" borderId="26">
      <alignment vertical="center"/>
    </xf>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42" fillId="26" borderId="24" applyNumberFormat="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2" fillId="9"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3" fillId="0" borderId="0" applyFill="0" applyBorder="0" applyAlignment="0"/>
    <xf numFmtId="37" fontId="3" fillId="0" borderId="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43" fillId="0" borderId="33" applyNumberFormat="0" applyFill="0" applyAlignment="0" applyProtection="0"/>
    <xf numFmtId="0" fontId="32" fillId="15"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38" fontId="54" fillId="0" borderId="26">
      <alignment vertical="center"/>
    </xf>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2" fillId="14" borderId="0" applyNumberFormat="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177" fontId="54"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38" fontId="54" fillId="0" borderId="26">
      <alignment vertical="center"/>
    </xf>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 fillId="0" borderId="0" applyFont="0" applyFill="0" applyBorder="0" applyAlignment="0" applyProtection="0"/>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2" fillId="11" borderId="0" applyNumberFormat="0" applyBorder="0" applyAlignment="0" applyProtection="0"/>
    <xf numFmtId="0" fontId="32"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37" fontId="3" fillId="0" borderId="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9" borderId="0" applyNumberFormat="0" applyBorder="0"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7" fontId="3" fillId="0" borderId="0"/>
    <xf numFmtId="175"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47" fillId="0" borderId="42" applyNumberFormat="0" applyFill="0" applyAlignment="0" applyProtection="0"/>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0" fontId="54" fillId="0" borderId="0" applyFont="0" applyFill="0" applyBorder="0" applyAlignment="0" applyProtection="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10" fontId="54" fillId="0" borderId="0" applyFont="0" applyFill="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6" fillId="0" borderId="0" applyNumberFormat="0" applyFill="0" applyBorder="0" applyAlignment="0" applyProtection="0"/>
    <xf numFmtId="0" fontId="3" fillId="0" borderId="0" applyFill="0" applyBorder="0" applyAlignment="0"/>
    <xf numFmtId="177" fontId="54"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lignment horizontal="left" wrapText="1"/>
    </xf>
    <xf numFmtId="0" fontId="3" fillId="0" borderId="0" applyFill="0" applyBorder="0" applyAlignment="0"/>
    <xf numFmtId="10" fontId="3" fillId="0" borderId="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lignment horizontal="left" wrapText="1"/>
    </xf>
    <xf numFmtId="0" fontId="3" fillId="0" borderId="0" applyFont="0" applyFill="0" applyBorder="0" applyAlignment="0" applyProtection="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188" fontId="62" fillId="0" borderId="0" applyFont="0" applyFill="0" applyBorder="0" applyAlignment="0" applyProtection="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177" fontId="54" fillId="0" borderId="0" applyFill="0" applyBorder="0" applyAlignment="0"/>
    <xf numFmtId="0" fontId="3" fillId="0" borderId="0" applyFill="0" applyBorder="0" applyAlignment="0"/>
    <xf numFmtId="177" fontId="54"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9" fontId="55" fillId="0" borderId="0" applyFont="0" applyFill="0" applyBorder="0" applyAlignment="0" applyProtection="0">
      <alignment horizontal="right"/>
    </xf>
    <xf numFmtId="0" fontId="3" fillId="0" borderId="0">
      <alignment horizontal="left" wrapText="1"/>
    </xf>
    <xf numFmtId="188" fontId="62"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175" fontId="3" fillId="0" borderId="0" applyFont="0" applyFill="0" applyBorder="0" applyAlignment="0" applyProtection="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ont="0" applyFill="0" applyBorder="0" applyAlignment="0" applyProtection="0"/>
    <xf numFmtId="0" fontId="34" fillId="0" borderId="30" applyNumberFormat="0" applyFill="0" applyAlignment="0" applyProtection="0"/>
    <xf numFmtId="0" fontId="3" fillId="0" borderId="0">
      <alignment horizontal="left" wrapText="1"/>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37" fontId="3"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38" fontId="54" fillId="0" borderId="26">
      <alignment vertical="center"/>
    </xf>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14" fillId="29" borderId="28" applyAlignment="0" applyProtection="0"/>
    <xf numFmtId="10" fontId="54"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174" fontId="3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189" fontId="65"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48" fillId="19"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0" borderId="0">
      <alignment horizontal="left" wrapText="1"/>
    </xf>
    <xf numFmtId="0" fontId="3" fillId="0" borderId="0">
      <alignment horizontal="left" wrapText="1"/>
    </xf>
    <xf numFmtId="37" fontId="3" fillId="0" borderId="0"/>
    <xf numFmtId="0" fontId="48" fillId="23" borderId="0" applyNumberFormat="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0" borderId="3" applyFill="0" applyBorder="0" applyProtection="0">
      <alignment horizontal="left" vertical="top"/>
    </xf>
    <xf numFmtId="0" fontId="32" fillId="0" borderId="0">
      <alignment horizontal="left" wrapText="1"/>
    </xf>
    <xf numFmtId="0" fontId="3" fillId="0" borderId="0">
      <alignment horizontal="left" wrapText="1"/>
    </xf>
    <xf numFmtId="0" fontId="48" fillId="22"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lignment horizontal="left" wrapText="1"/>
    </xf>
    <xf numFmtId="0" fontId="3" fillId="0" borderId="0">
      <alignment horizontal="left" wrapText="1"/>
    </xf>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14" fillId="29" borderId="28" applyAlignment="0" applyProtection="0"/>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pplyFill="0" applyBorder="0" applyAlignment="0"/>
    <xf numFmtId="0" fontId="48" fillId="21" borderId="0" applyNumberFormat="0" applyBorder="0" applyAlignment="0" applyProtection="0"/>
    <xf numFmtId="0" fontId="3" fillId="0" borderId="0" applyFill="0" applyBorder="0" applyAlignment="0"/>
    <xf numFmtId="189" fontId="65" fillId="0" borderId="0" applyFont="0" applyFill="0" applyBorder="0" applyAlignment="0" applyProtection="0"/>
    <xf numFmtId="0" fontId="3" fillId="0" borderId="0">
      <alignment horizontal="left" wrapText="1"/>
    </xf>
    <xf numFmtId="177" fontId="54"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3" fillId="0" borderId="0" applyFill="0" applyBorder="0" applyAlignment="0"/>
    <xf numFmtId="0" fontId="48" fillId="20" borderId="0" applyNumberFormat="0" applyBorder="0" applyAlignment="0" applyProtection="0"/>
    <xf numFmtId="0" fontId="50" fillId="34" borderId="37" applyNumberFormat="0" applyFont="0" applyBorder="0" applyAlignment="0" applyProtection="0">
      <alignment horizontal="center"/>
    </xf>
    <xf numFmtId="10" fontId="3" fillId="0" borderId="0"/>
    <xf numFmtId="189" fontId="65" fillId="0" borderId="0" applyFont="0" applyFill="0" applyBorder="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3" fillId="0" borderId="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77" fontId="54"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177" fontId="54" fillId="0" borderId="0" applyFill="0" applyBorder="0" applyAlignment="0"/>
    <xf numFmtId="38" fontId="54" fillId="0" borderId="26">
      <alignment vertical="center"/>
    </xf>
    <xf numFmtId="191"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38" fontId="54" fillId="0" borderId="26">
      <alignment vertical="center"/>
    </xf>
    <xf numFmtId="0" fontId="50" fillId="33" borderId="37" applyNumberFormat="0" applyFont="0" applyBorder="0" applyAlignment="0" applyProtection="0">
      <alignment horizontal="center"/>
    </xf>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50" fillId="34" borderId="37" applyNumberFormat="0" applyFont="0" applyBorder="0" applyAlignment="0" applyProtection="0">
      <alignment horizontal="center"/>
    </xf>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45"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 fillId="0" borderId="0">
      <alignment horizontal="left" wrapText="1"/>
    </xf>
    <xf numFmtId="0" fontId="32" fillId="17" borderId="0" applyNumberFormat="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88" fontId="62" fillId="0" borderId="0" applyFont="0" applyFill="0" applyBorder="0" applyAlignment="0" applyProtection="0"/>
    <xf numFmtId="0" fontId="3"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42" fillId="26" borderId="24" applyNumberFormat="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0" fontId="54" fillId="0" borderId="0" applyFont="0" applyFill="0" applyBorder="0" applyAlignment="0" applyProtection="0"/>
    <xf numFmtId="0" fontId="14" fillId="29" borderId="28" applyAlignment="0" applyProtection="0"/>
    <xf numFmtId="37" fontId="3" fillId="0" borderId="0"/>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46"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33" borderId="37" applyNumberFormat="0" applyFont="0" applyBorder="0" applyAlignment="0" applyProtection="0">
      <alignment horizont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2" fillId="16" borderId="0" applyNumberFormat="0" applyBorder="0" applyAlignment="0" applyProtection="0"/>
    <xf numFmtId="0" fontId="3" fillId="0" borderId="0">
      <alignment horizontal="left" wrapText="1"/>
    </xf>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25" borderId="0" applyNumberFormat="0" applyBorder="0" applyAlignment="0" applyProtection="0"/>
    <xf numFmtId="0" fontId="3" fillId="0" borderId="0" applyFill="0" applyBorder="0" applyAlignment="0"/>
    <xf numFmtId="0" fontId="32" fillId="0" borderId="0">
      <alignment horizontal="left" wrapText="1"/>
    </xf>
    <xf numFmtId="0" fontId="32" fillId="12" borderId="0" applyNumberFormat="0" applyBorder="0" applyAlignment="0" applyProtection="0"/>
    <xf numFmtId="0" fontId="43" fillId="0" borderId="33" applyNumberFormat="0" applyFill="0" applyAlignment="0" applyProtection="0"/>
    <xf numFmtId="0" fontId="32" fillId="15" borderId="0" applyNumberFormat="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32" fillId="14"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10" fontId="54"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3" fillId="0" borderId="0"/>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3" fillId="0" borderId="0"/>
    <xf numFmtId="0" fontId="50" fillId="34" borderId="37" applyNumberFormat="0" applyFont="0" applyBorder="0" applyAlignment="0" applyProtection="0">
      <alignment horizontal="center"/>
    </xf>
    <xf numFmtId="177" fontId="54"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10" fontId="54"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50" fillId="33" borderId="37" applyNumberFormat="0" applyFont="0" applyBorder="0" applyAlignment="0" applyProtection="0">
      <alignment horizontal="center"/>
    </xf>
    <xf numFmtId="177" fontId="54" fillId="0" borderId="0" applyFill="0" applyBorder="0" applyAlignment="0"/>
    <xf numFmtId="0" fontId="3" fillId="0" borderId="0" applyFill="0" applyBorder="0" applyAlignment="0"/>
    <xf numFmtId="0" fontId="3" fillId="0" borderId="0" applyFill="0" applyBorder="0" applyAlignment="0"/>
    <xf numFmtId="10" fontId="3" fillId="0" borderId="0"/>
    <xf numFmtId="10" fontId="54" fillId="0" borderId="0" applyFont="0" applyFill="0" applyBorder="0"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10" fontId="3" fillId="0" borderId="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54" fillId="0" borderId="0"/>
    <xf numFmtId="0" fontId="50" fillId="33" borderId="37" applyNumberFormat="0" applyFont="0" applyBorder="0" applyAlignment="0" applyProtection="0">
      <alignment horizontal="center"/>
    </xf>
    <xf numFmtId="189" fontId="65"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2"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0" fontId="47" fillId="0" borderId="42" applyNumberFormat="0" applyFill="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0" borderId="0" applyNumberFormat="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164"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191" fontId="3"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38" fontId="54" fillId="0" borderId="26">
      <alignment vertical="center"/>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lignment horizontal="left" wrapText="1"/>
    </xf>
    <xf numFmtId="37" fontId="3" fillId="0" borderId="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0" fontId="3" fillId="0" borderId="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14" fillId="29" borderId="28" applyAlignment="0" applyProtection="0"/>
    <xf numFmtId="0" fontId="50" fillId="33" borderId="37" applyNumberFormat="0" applyFont="0" applyBorder="0" applyAlignment="0" applyProtection="0">
      <alignment horizontal="center"/>
    </xf>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0" fontId="3" fillId="0" borderId="0"/>
    <xf numFmtId="0" fontId="3" fillId="0" borderId="0">
      <alignment horizontal="left" wrapText="1"/>
    </xf>
    <xf numFmtId="177" fontId="54"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54" fillId="0" borderId="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5" fillId="0" borderId="31" applyNumberFormat="0" applyFill="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14" fillId="29" borderId="28"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88" fontId="62" fillId="0" borderId="0" applyFont="0" applyFill="0" applyBorder="0" applyAlignment="0" applyProtection="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4" fontId="32"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50" fillId="0" borderId="3" applyFill="0" applyBorder="0" applyProtection="0">
      <alignment horizontal="left" vertical="top"/>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189" fontId="65"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8" fillId="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54" fillId="28" borderId="4" applyNumberFormat="0" applyFont="0" applyBorder="0" applyAlignment="0" applyProtection="0">
      <alignment horizontal="centerContinuous"/>
    </xf>
    <xf numFmtId="38" fontId="54" fillId="0" borderId="26">
      <alignment vertical="center"/>
    </xf>
    <xf numFmtId="10" fontId="54" fillId="0" borderId="0" applyFont="0" applyFill="0" applyBorder="0" applyAlignment="0" applyProtection="0"/>
    <xf numFmtId="0" fontId="54" fillId="28" borderId="4" applyNumberFormat="0" applyFont="0" applyBorder="0" applyAlignment="0" applyProtection="0">
      <alignment horizontal="centerContinuous"/>
    </xf>
    <xf numFmtId="0" fontId="47" fillId="0" borderId="42" applyNumberFormat="0" applyFill="0" applyAlignment="0" applyProtection="0"/>
    <xf numFmtId="0" fontId="3" fillId="0" borderId="0">
      <alignment horizontal="left" wrapText="1"/>
    </xf>
    <xf numFmtId="0" fontId="3" fillId="0" borderId="0" applyFont="0" applyFill="0" applyBorder="0" applyAlignment="0" applyProtection="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7" fontId="3" fillId="0" borderId="0"/>
    <xf numFmtId="188" fontId="62" fillId="0" borderId="0" applyFont="0" applyFill="0" applyBorder="0" applyAlignment="0" applyProtection="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41" fillId="26" borderId="35" applyNumberFormat="0" applyAlignment="0" applyProtection="0"/>
    <xf numFmtId="0" fontId="48" fillId="20" borderId="0" applyNumberFormat="0" applyBorder="0" applyAlignment="0" applyProtection="0"/>
    <xf numFmtId="174" fontId="32"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191" fontId="3" fillId="0" borderId="0" applyFont="0" applyFill="0" applyBorder="0" applyAlignment="0" applyProtection="0"/>
    <xf numFmtId="10" fontId="3" fillId="0" borderId="0"/>
    <xf numFmtId="188" fontId="62"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0" borderId="3" applyFill="0" applyBorder="0" applyProtection="0">
      <alignment horizontal="left" vertical="top"/>
    </xf>
    <xf numFmtId="0" fontId="50" fillId="34" borderId="37" applyNumberFormat="0" applyFont="0" applyBorder="0" applyAlignment="0" applyProtection="0">
      <alignment horizontal="center"/>
    </xf>
    <xf numFmtId="188" fontId="62"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175"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37" fontId="3" fillId="0" borderId="0"/>
    <xf numFmtId="0" fontId="3" fillId="0" borderId="0">
      <alignment horizontal="left" wrapText="1"/>
    </xf>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10" fontId="3" fillId="0" borderId="0"/>
    <xf numFmtId="0" fontId="32" fillId="0" borderId="0">
      <alignment horizontal="left" wrapText="1"/>
    </xf>
    <xf numFmtId="0" fontId="48" fillId="23" borderId="0" applyNumberFormat="0" applyBorder="0" applyAlignment="0" applyProtection="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37" fontId="3" fillId="0" borderId="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10" fontId="3" fillId="0" borderId="0"/>
    <xf numFmtId="0" fontId="32" fillId="0" borderId="0">
      <alignment horizontal="left" wrapText="1"/>
    </xf>
    <xf numFmtId="0" fontId="3" fillId="0" borderId="0" applyFill="0" applyBorder="0" applyAlignment="0"/>
    <xf numFmtId="0" fontId="48" fillId="22"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10" fontId="54"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14" fillId="29" borderId="28" applyAlignment="0" applyProtection="0"/>
    <xf numFmtId="38" fontId="54" fillId="0" borderId="26">
      <alignment vertical="center"/>
    </xf>
    <xf numFmtId="0" fontId="50" fillId="0" borderId="3" applyFill="0" applyBorder="0" applyProtection="0">
      <alignment horizontal="left" vertical="top"/>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 fillId="0" borderId="0">
      <alignment horizontal="left" wrapText="1"/>
    </xf>
    <xf numFmtId="0" fontId="3" fillId="0" borderId="0">
      <alignment horizontal="left" wrapText="1"/>
    </xf>
    <xf numFmtId="37" fontId="3" fillId="0" borderId="0"/>
    <xf numFmtId="0" fontId="3" fillId="0" borderId="0">
      <alignment horizontal="left" wrapText="1"/>
    </xf>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188" fontId="62" fillId="0" borderId="0" applyFont="0" applyFill="0" applyBorder="0" applyAlignment="0" applyProtection="0"/>
    <xf numFmtId="38" fontId="54" fillId="0" borderId="26">
      <alignment vertical="center"/>
    </xf>
    <xf numFmtId="189" fontId="65" fillId="0" borderId="0" applyFont="0" applyFill="0" applyBorder="0" applyAlignment="0" applyProtection="0"/>
    <xf numFmtId="0" fontId="3"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3" fillId="0" borderId="0"/>
    <xf numFmtId="0" fontId="3" fillId="0" borderId="0" applyFill="0" applyBorder="0" applyAlignment="0"/>
    <xf numFmtId="0" fontId="3" fillId="0" borderId="0" applyFont="0" applyFill="0" applyBorder="0" applyAlignment="0" applyProtection="0"/>
    <xf numFmtId="10" fontId="3" fillId="0" borderId="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54" fillId="0" borderId="0"/>
    <xf numFmtId="0" fontId="14" fillId="29" borderId="28" applyAlignment="0" applyProtection="0"/>
    <xf numFmtId="0" fontId="3" fillId="0" borderId="0" applyFont="0" applyFill="0" applyBorder="0" applyAlignment="0" applyProtection="0"/>
    <xf numFmtId="0" fontId="48" fillId="19"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77" fontId="54"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48" fillId="16" borderId="0" applyNumberFormat="0" applyBorder="0" applyAlignment="0" applyProtection="0"/>
    <xf numFmtId="0" fontId="32" fillId="0" borderId="0">
      <alignment horizontal="left" wrapText="1"/>
    </xf>
    <xf numFmtId="0" fontId="3" fillId="0" borderId="0" applyFill="0" applyBorder="0" applyAlignment="0"/>
    <xf numFmtId="37" fontId="3" fillId="0" borderId="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175"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ont="0" applyFill="0" applyBorder="0" applyAlignment="0" applyProtection="0"/>
    <xf numFmtId="0" fontId="48" fillId="15" borderId="0" applyNumberFormat="0" applyBorder="0" applyAlignment="0" applyProtection="0"/>
    <xf numFmtId="0" fontId="32"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42" fillId="26" borderId="24" applyNumberFormat="0" applyAlignment="0" applyProtection="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 fillId="0" borderId="0" applyFill="0" applyBorder="0" applyAlignment="0"/>
    <xf numFmtId="0" fontId="32" fillId="17" borderId="0" applyNumberFormat="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174" fontId="32" fillId="0" borderId="0" applyFont="0" applyFill="0" applyBorder="0" applyAlignment="0" applyProtection="0"/>
    <xf numFmtId="0" fontId="32" fillId="0" borderId="0">
      <alignment horizontal="left" wrapText="1"/>
    </xf>
    <xf numFmtId="0" fontId="32" fillId="14" borderId="0" applyNumberFormat="0" applyBorder="0" applyAlignment="0" applyProtection="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2" fillId="16" borderId="0" applyNumberFormat="0" applyBorder="0" applyAlignment="0" applyProtection="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2" fillId="0" borderId="0">
      <alignment horizontal="left" wrapText="1"/>
    </xf>
    <xf numFmtId="0" fontId="43" fillId="0" borderId="33" applyNumberFormat="0" applyFill="0" applyAlignment="0" applyProtection="0"/>
    <xf numFmtId="0" fontId="32" fillId="15" borderId="0" applyNumberFormat="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14" fillId="29" borderId="28" applyAlignment="0" applyProtection="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34" borderId="37" applyNumberFormat="0" applyFont="0" applyBorder="0" applyAlignment="0" applyProtection="0">
      <alignment horizontal="center"/>
    </xf>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10" fontId="3" fillId="0" borderId="0"/>
    <xf numFmtId="0" fontId="32" fillId="14" borderId="0" applyNumberFormat="0" applyBorder="0" applyAlignment="0" applyProtection="0"/>
    <xf numFmtId="0" fontId="3" fillId="0" borderId="0" applyFill="0" applyBorder="0" applyAlignment="0"/>
    <xf numFmtId="0" fontId="14" fillId="29" borderId="28" applyAlignment="0" applyProtection="0"/>
    <xf numFmtId="0" fontId="3" fillId="0" borderId="0">
      <alignment horizontal="left" wrapText="1"/>
    </xf>
    <xf numFmtId="0" fontId="3" fillId="0" borderId="0" applyFont="0" applyFill="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37" fontId="3" fillId="0" borderId="0"/>
    <xf numFmtId="10" fontId="54" fillId="0" borderId="0" applyFont="0" applyFill="0" applyBorder="0" applyAlignment="0" applyProtection="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2" fillId="13"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2" borderId="0" applyNumberFormat="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0" fontId="32" fillId="0" borderId="0">
      <alignment horizontal="left" wrapText="1"/>
    </xf>
    <xf numFmtId="0" fontId="3" fillId="0" borderId="0" applyFill="0" applyBorder="0" applyAlignment="0"/>
    <xf numFmtId="0" fontId="32" fillId="11" borderId="0" applyNumberFormat="0" applyBorder="0" applyAlignment="0" applyProtection="0"/>
    <xf numFmtId="0" fontId="3" fillId="0" borderId="0" applyFont="0" applyFill="0" applyBorder="0" applyAlignment="0" applyProtection="0"/>
    <xf numFmtId="38" fontId="54" fillId="0" borderId="26">
      <alignment vertical="center"/>
    </xf>
    <xf numFmtId="0" fontId="3" fillId="0" borderId="0" applyFill="0" applyBorder="0" applyAlignment="0"/>
    <xf numFmtId="0" fontId="50" fillId="33" borderId="37" applyNumberFormat="0" applyFont="0" applyBorder="0" applyAlignment="0" applyProtection="0">
      <alignment horizontal="center"/>
    </xf>
    <xf numFmtId="189" fontId="65"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0" fillId="0" borderId="3" applyFill="0" applyBorder="0" applyProtection="0">
      <alignment horizontal="left" vertical="top"/>
    </xf>
    <xf numFmtId="0" fontId="50" fillId="33" borderId="37" applyNumberFormat="0" applyFont="0" applyBorder="0" applyAlignment="0" applyProtection="0">
      <alignment horizontal="center"/>
    </xf>
    <xf numFmtId="175" fontId="3" fillId="0" borderId="0" applyFont="0" applyFill="0" applyBorder="0" applyAlignment="0" applyProtection="0"/>
    <xf numFmtId="43" fontId="1"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37" fontId="3" fillId="0" borderId="0"/>
    <xf numFmtId="175" fontId="3" fillId="0" borderId="0" applyFont="0" applyFill="0" applyBorder="0" applyAlignment="0" applyProtection="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2" fillId="0" borderId="0">
      <alignment horizontal="left" wrapText="1"/>
    </xf>
    <xf numFmtId="177" fontId="54" fillId="0" borderId="0" applyFill="0" applyBorder="0" applyAlignment="0"/>
    <xf numFmtId="0" fontId="32" fillId="10" borderId="0" applyNumberFormat="0" applyBorder="0" applyAlignment="0" applyProtection="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0" fontId="32" fillId="0" borderId="0">
      <alignment horizontal="left" wrapText="1"/>
    </xf>
    <xf numFmtId="0" fontId="54" fillId="0" borderId="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10" fontId="54"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lignment horizontal="left" wrapText="1"/>
    </xf>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54" fillId="28" borderId="4" applyNumberFormat="0" applyFont="0" applyBorder="0" applyAlignment="0" applyProtection="0">
      <alignment horizontal="centerContinuous"/>
    </xf>
    <xf numFmtId="0" fontId="3" fillId="0" borderId="0" applyFill="0" applyBorder="0" applyAlignment="0"/>
    <xf numFmtId="0" fontId="36" fillId="0" borderId="0" applyNumberForma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6" fillId="0" borderId="32" applyNumberFormat="0" applyFill="0" applyAlignment="0" applyProtection="0"/>
    <xf numFmtId="37" fontId="3" fillId="0" borderId="0"/>
    <xf numFmtId="37" fontId="3" fillId="0" borderId="0"/>
    <xf numFmtId="0" fontId="44" fillId="27" borderId="25" applyNumberFormat="0" applyAlignment="0" applyProtection="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0" fontId="3" fillId="0" borderId="0"/>
    <xf numFmtId="189" fontId="65"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lignment horizontal="left" wrapText="1"/>
    </xf>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6" fillId="0" borderId="32" applyNumberFormat="0" applyFill="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177" fontId="54"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0" fontId="3" fillId="0" borderId="0"/>
    <xf numFmtId="177" fontId="54"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4" fillId="0" borderId="30" applyNumberFormat="0" applyFill="0" applyAlignment="0" applyProtection="0"/>
    <xf numFmtId="0" fontId="3" fillId="0" borderId="0">
      <alignment horizontal="left" wrapText="1"/>
    </xf>
    <xf numFmtId="0" fontId="3" fillId="0" borderId="0" applyFill="0" applyBorder="0" applyAlignment="0"/>
    <xf numFmtId="0" fontId="14" fillId="29" borderId="28"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77" fontId="54"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4" fillId="0" borderId="30" applyNumberFormat="0" applyFill="0"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lignment horizontal="left" wrapText="1"/>
    </xf>
    <xf numFmtId="0" fontId="3" fillId="0" borderId="0">
      <alignment horizontal="left" wrapText="1"/>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lignment horizontal="left" wrapText="1"/>
    </xf>
    <xf numFmtId="189" fontId="65"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174" fontId="32" fillId="0" borderId="0" applyFont="0" applyFill="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3" fillId="0" borderId="0" applyFill="0" applyBorder="0" applyAlignment="0"/>
    <xf numFmtId="37" fontId="3" fillId="0" borderId="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7" fontId="54"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191" fontId="3" fillId="0" borderId="0" applyFont="0" applyFill="0" applyBorder="0" applyAlignment="0" applyProtection="0"/>
    <xf numFmtId="10" fontId="3" fillId="0" borderId="0"/>
    <xf numFmtId="0" fontId="3" fillId="0" borderId="0">
      <alignment horizontal="left" wrapText="1"/>
    </xf>
    <xf numFmtId="0" fontId="54" fillId="28" borderId="4" applyNumberFormat="0" applyFont="0" applyBorder="0" applyAlignment="0" applyProtection="0">
      <alignment horizontal="centerContinuous"/>
    </xf>
    <xf numFmtId="0" fontId="38" fillId="9" borderId="0" applyNumberFormat="0" applyBorder="0" applyAlignment="0" applyProtection="0"/>
    <xf numFmtId="177" fontId="54"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48" fillId="25" borderId="0" applyNumberFormat="0" applyBorder="0" applyAlignment="0" applyProtection="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37" fontId="3" fillId="0" borderId="0"/>
    <xf numFmtId="10" fontId="54"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10" fontId="3" fillId="0" borderId="0"/>
    <xf numFmtId="37" fontId="3" fillId="0" borderId="0"/>
    <xf numFmtId="0" fontId="32" fillId="0" borderId="0">
      <alignment horizontal="left" wrapText="1"/>
    </xf>
    <xf numFmtId="0" fontId="41" fillId="26" borderId="35" applyNumberFormat="0" applyAlignment="0" applyProtection="0"/>
    <xf numFmtId="0" fontId="48" fillId="20" borderId="0" applyNumberFormat="0" applyBorder="0" applyAlignment="0" applyProtection="0"/>
    <xf numFmtId="10" fontId="54" fillId="0" borderId="0" applyFont="0" applyFill="0" applyBorder="0" applyAlignment="0" applyProtection="0"/>
    <xf numFmtId="38" fontId="54" fillId="0" borderId="26">
      <alignment vertical="center"/>
    </xf>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37" fontId="3" fillId="0" borderId="0"/>
    <xf numFmtId="0" fontId="32" fillId="0" borderId="0">
      <alignment horizontal="left" wrapText="1"/>
    </xf>
    <xf numFmtId="0" fontId="3" fillId="0" borderId="0" applyFill="0" applyBorder="0" applyAlignment="0"/>
    <xf numFmtId="0" fontId="48" fillId="19" borderId="0" applyNumberFormat="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74" fontId="32" fillId="0" borderId="0" applyFont="0" applyFill="0" applyBorder="0" applyAlignment="0" applyProtection="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0" fontId="50" fillId="0" borderId="3" applyFill="0" applyBorder="0" applyProtection="0">
      <alignment horizontal="left" vertical="top"/>
    </xf>
    <xf numFmtId="188" fontId="62"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37" fontId="3" fillId="0" borderId="0"/>
    <xf numFmtId="0" fontId="3" fillId="0" borderId="0" applyFill="0" applyBorder="0" applyAlignment="0"/>
    <xf numFmtId="177" fontId="54" fillId="0" borderId="0" applyFill="0" applyBorder="0" applyAlignment="0"/>
    <xf numFmtId="0" fontId="32" fillId="31" borderId="34" applyNumberFormat="0" applyFont="0" applyAlignment="0" applyProtection="0"/>
    <xf numFmtId="0" fontId="48" fillId="2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pplyFill="0" applyBorder="0" applyAlignment="0"/>
    <xf numFmtId="10" fontId="3" fillId="0" borderId="0"/>
    <xf numFmtId="0" fontId="3" fillId="0" borderId="0" applyFill="0" applyBorder="0" applyAlignment="0"/>
    <xf numFmtId="188" fontId="62" fillId="0" borderId="0" applyFont="0" applyFill="0" applyBorder="0" applyAlignment="0" applyProtection="0"/>
    <xf numFmtId="177" fontId="54" fillId="0" borderId="0" applyFill="0" applyBorder="0" applyAlignment="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0" fontId="35" fillId="0" borderId="31" applyNumberFormat="0" applyFill="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75"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54" fillId="0" borderId="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50" fillId="34" borderId="37" applyNumberFormat="0" applyFont="0" applyBorder="0" applyAlignment="0" applyProtection="0">
      <alignment horizontal="center"/>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48" fillId="1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54" fillId="28" borderId="4" applyNumberFormat="0" applyFont="0" applyBorder="0" applyAlignment="0" applyProtection="0">
      <alignment horizontal="centerContinuous"/>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14" fillId="29" borderId="28" applyAlignment="0" applyProtection="0"/>
    <xf numFmtId="0" fontId="3" fillId="0" borderId="0" applyFill="0" applyBorder="0" applyAlignment="0"/>
    <xf numFmtId="0" fontId="32" fillId="0" borderId="0">
      <alignment horizontal="left" wrapText="1"/>
    </xf>
    <xf numFmtId="0" fontId="3" fillId="0" borderId="0" applyFill="0" applyBorder="0" applyAlignment="0"/>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37" fontId="3" fillId="0" borderId="0"/>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ont="0" applyFill="0" applyBorder="0" applyAlignment="0" applyProtection="0"/>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3" fillId="0" borderId="0">
      <alignment horizontal="left" wrapText="1"/>
    </xf>
    <xf numFmtId="0" fontId="54" fillId="28" borderId="4" applyNumberFormat="0" applyFont="0" applyBorder="0" applyAlignment="0" applyProtection="0">
      <alignment horizontal="centerContinuous"/>
    </xf>
    <xf numFmtId="0" fontId="3" fillId="0" borderId="0">
      <alignment horizontal="left" wrapText="1"/>
    </xf>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0" fontId="14" fillId="29" borderId="28"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189" fontId="65"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37" fontId="3" fillId="0" borderId="0"/>
    <xf numFmtId="0" fontId="50" fillId="33" borderId="37" applyNumberFormat="0" applyFont="0" applyBorder="0" applyAlignment="0" applyProtection="0">
      <alignment horizontal="center"/>
    </xf>
    <xf numFmtId="177" fontId="54"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88" fontId="62" fillId="0" borderId="0" applyFont="0" applyFill="0" applyBorder="0" applyAlignment="0" applyProtection="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ill="0" applyBorder="0" applyAlignment="0"/>
    <xf numFmtId="175" fontId="3" fillId="0" borderId="0" applyFont="0" applyFill="0" applyBorder="0" applyAlignment="0" applyProtection="0"/>
    <xf numFmtId="38" fontId="54" fillId="0" borderId="26">
      <alignment vertical="center"/>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164" fontId="3" fillId="0" borderId="0" applyFont="0" applyFill="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43" fillId="0" borderId="33" applyNumberFormat="0" applyFill="0" applyAlignment="0" applyProtection="0"/>
    <xf numFmtId="0" fontId="32" fillId="15" borderId="0" applyNumberFormat="0" applyBorder="0" applyAlignment="0" applyProtection="0"/>
    <xf numFmtId="0" fontId="50" fillId="0" borderId="3" applyFill="0" applyBorder="0" applyProtection="0">
      <alignment horizontal="left" vertical="top"/>
    </xf>
    <xf numFmtId="0" fontId="3" fillId="0" borderId="0" applyFont="0" applyFill="0" applyBorder="0" applyAlignment="0" applyProtection="0"/>
    <xf numFmtId="0" fontId="33" fillId="0" borderId="0" applyNumberForma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38" fontId="54" fillId="0" borderId="26">
      <alignment vertical="center"/>
    </xf>
    <xf numFmtId="0" fontId="32" fillId="0" borderId="0">
      <alignment horizontal="left" wrapText="1"/>
    </xf>
    <xf numFmtId="10" fontId="3" fillId="0" borderId="0"/>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3" fillId="0" borderId="0" applyFill="0" applyBorder="0" applyAlignment="0"/>
    <xf numFmtId="0" fontId="32" fillId="13" borderId="0" applyNumberFormat="0" applyBorder="0" applyAlignment="0" applyProtection="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0" fontId="3" fillId="0" borderId="0" applyFill="0" applyBorder="0" applyAlignment="0"/>
    <xf numFmtId="0" fontId="32" fillId="11" borderId="0" applyNumberFormat="0" applyBorder="0" applyAlignment="0" applyProtection="0"/>
    <xf numFmtId="0" fontId="32" fillId="0" borderId="0">
      <alignment horizontal="left" wrapText="1"/>
    </xf>
    <xf numFmtId="0" fontId="3" fillId="0" borderId="0" applyFill="0" applyBorder="0" applyAlignment="0"/>
    <xf numFmtId="0" fontId="3" fillId="0" borderId="0">
      <alignment horizontal="left" wrapText="1"/>
    </xf>
    <xf numFmtId="0" fontId="50" fillId="34" borderId="37" applyNumberFormat="0" applyFont="0" applyBorder="0" applyAlignment="0" applyProtection="0">
      <alignment horizontal="center"/>
    </xf>
    <xf numFmtId="10" fontId="54" fillId="0" borderId="0" applyFont="0" applyFill="0" applyBorder="0" applyAlignment="0" applyProtection="0"/>
    <xf numFmtId="189" fontId="65" fillId="0" borderId="0" applyFont="0" applyFill="0" applyBorder="0" applyAlignment="0" applyProtection="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ont="0" applyFill="0" applyBorder="0" applyAlignment="0" applyProtection="0"/>
    <xf numFmtId="0" fontId="50" fillId="0" borderId="3" applyFill="0" applyBorder="0" applyProtection="0">
      <alignment horizontal="left" vertical="top"/>
    </xf>
    <xf numFmtId="0" fontId="3" fillId="0" borderId="0" applyFill="0" applyBorder="0" applyAlignment="0"/>
    <xf numFmtId="177" fontId="54" fillId="0" borderId="0" applyFill="0" applyBorder="0" applyAlignment="0"/>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0" fontId="32" fillId="9" borderId="0" applyNumberFormat="0" applyBorder="0" applyAlignment="0" applyProtection="0"/>
    <xf numFmtId="0" fontId="50" fillId="0" borderId="3" applyFill="0" applyBorder="0" applyProtection="0">
      <alignment horizontal="left" vertical="top"/>
    </xf>
    <xf numFmtId="0" fontId="3" fillId="0" borderId="0" applyFill="0" applyBorder="0" applyAlignment="0"/>
    <xf numFmtId="175" fontId="3" fillId="0" borderId="0" applyFont="0" applyFill="0" applyBorder="0" applyAlignment="0" applyProtection="0"/>
    <xf numFmtId="37" fontId="3" fillId="0" borderId="0"/>
    <xf numFmtId="0" fontId="3" fillId="0" borderId="0" applyFont="0" applyFill="0" applyBorder="0" applyAlignment="0" applyProtection="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43" fontId="1" fillId="0" borderId="0" applyFont="0" applyFill="0" applyBorder="0" applyAlignment="0" applyProtection="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37" fontId="3" fillId="0" borderId="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189" fontId="65" fillId="0" borderId="0" applyFont="0" applyFill="0" applyBorder="0" applyAlignment="0" applyProtection="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0" fontId="50" fillId="34" borderId="37" applyNumberFormat="0" applyFont="0" applyBorder="0" applyAlignment="0" applyProtection="0">
      <alignment horizontal="center"/>
    </xf>
    <xf numFmtId="0" fontId="3" fillId="0" borderId="0">
      <alignment horizontal="left" wrapText="1"/>
    </xf>
    <xf numFmtId="177" fontId="54"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37" fontId="3" fillId="0" borderId="0"/>
    <xf numFmtId="0" fontId="3" fillId="0" borderId="0" applyFill="0" applyBorder="0" applyAlignment="0"/>
    <xf numFmtId="188" fontId="62"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8" fontId="62" fillId="0" borderId="0" applyFont="0" applyFill="0" applyBorder="0" applyAlignment="0" applyProtection="0"/>
    <xf numFmtId="191"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54" fillId="28" borderId="4" applyNumberFormat="0" applyFont="0" applyBorder="0" applyAlignment="0" applyProtection="0">
      <alignment horizontal="centerContinuous"/>
    </xf>
    <xf numFmtId="10" fontId="3" fillId="0" borderId="0"/>
    <xf numFmtId="189" fontId="65" fillId="0" borderId="0" applyFont="0" applyFill="0" applyBorder="0" applyAlignment="0" applyProtection="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37" fontId="3" fillId="0"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174" fontId="32" fillId="0" borderId="0" applyFont="0" applyFill="0" applyBorder="0" applyAlignment="0" applyProtection="0"/>
    <xf numFmtId="174" fontId="32" fillId="0" borderId="0" applyFont="0" applyFill="0" applyBorder="0" applyAlignment="0" applyProtection="0"/>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0" fontId="3" fillId="0" borderId="0">
      <alignment horizontal="left" wrapText="1"/>
    </xf>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lignment horizontal="left" wrapText="1"/>
    </xf>
    <xf numFmtId="10" fontId="54" fillId="0" borderId="0" applyFont="0" applyFill="0" applyBorder="0" applyAlignment="0" applyProtection="0"/>
    <xf numFmtId="0" fontId="38" fillId="9" borderId="0" applyNumberFormat="0" applyBorder="0" applyAlignment="0" applyProtection="0"/>
    <xf numFmtId="177" fontId="54"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188" fontId="62"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48" fillId="25" borderId="0" applyNumberFormat="0" applyBorder="0" applyAlignment="0" applyProtection="0"/>
    <xf numFmtId="188" fontId="6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2" fillId="0" borderId="0">
      <alignment horizontal="left" wrapText="1"/>
    </xf>
    <xf numFmtId="0" fontId="41" fillId="26" borderId="35" applyNumberFormat="0" applyAlignment="0" applyProtection="0"/>
    <xf numFmtId="0" fontId="48" fillId="20" borderId="0" applyNumberFormat="0" applyBorder="0" applyAlignment="0" applyProtection="0"/>
    <xf numFmtId="0" fontId="3" fillId="0" borderId="0">
      <alignment horizontal="left" wrapText="1"/>
    </xf>
    <xf numFmtId="0" fontId="3" fillId="0" borderId="0" applyFill="0" applyBorder="0" applyAlignment="0"/>
    <xf numFmtId="10" fontId="3" fillId="0" borderId="0"/>
    <xf numFmtId="0" fontId="3" fillId="0" borderId="0" applyFill="0" applyBorder="0" applyAlignment="0"/>
    <xf numFmtId="175" fontId="3" fillId="0" borderId="0" applyFont="0" applyFill="0" applyBorder="0" applyAlignment="0" applyProtection="0"/>
    <xf numFmtId="0" fontId="32" fillId="0" borderId="0">
      <alignment horizontal="left" wrapText="1"/>
    </xf>
    <xf numFmtId="0" fontId="48" fillId="19" borderId="0" applyNumberFormat="0" applyBorder="0" applyAlignment="0" applyProtection="0"/>
    <xf numFmtId="0" fontId="3" fillId="0" borderId="0" applyFill="0" applyBorder="0" applyAlignment="0"/>
    <xf numFmtId="174" fontId="32" fillId="0" borderId="0" applyFont="0" applyFill="0" applyBorder="0" applyAlignment="0" applyProtection="0"/>
    <xf numFmtId="0" fontId="50" fillId="34" borderId="37" applyNumberFormat="0" applyFont="0" applyBorder="0" applyAlignment="0" applyProtection="0">
      <alignment horizontal="center"/>
    </xf>
    <xf numFmtId="0" fontId="3" fillId="0" borderId="0" applyFill="0" applyBorder="0" applyAlignment="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lignment horizontal="left" wrapText="1"/>
    </xf>
    <xf numFmtId="10" fontId="3" fillId="0" borderId="0"/>
    <xf numFmtId="37" fontId="3" fillId="0" borderId="0"/>
    <xf numFmtId="37" fontId="3" fillId="0" borderId="0"/>
    <xf numFmtId="0" fontId="32" fillId="31" borderId="34" applyNumberFormat="0" applyFont="0" applyAlignment="0" applyProtection="0"/>
    <xf numFmtId="0" fontId="48" fillId="24" borderId="0" applyNumberFormat="0" applyBorder="0" applyAlignment="0" applyProtection="0"/>
    <xf numFmtId="0" fontId="14" fillId="29" borderId="28" applyAlignment="0" applyProtection="0"/>
    <xf numFmtId="0" fontId="48" fillId="23" borderId="0" applyNumberFormat="0" applyBorder="0" applyAlignment="0" applyProtection="0"/>
    <xf numFmtId="0" fontId="3" fillId="0" borderId="0">
      <alignment horizontal="left" wrapText="1"/>
    </xf>
    <xf numFmtId="10" fontId="54"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175" fontId="3" fillId="0" borderId="0" applyFont="0" applyFill="0" applyBorder="0" applyAlignment="0" applyProtection="0"/>
    <xf numFmtId="38" fontId="54" fillId="0" borderId="26">
      <alignment vertical="center"/>
    </xf>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37" fontId="3" fillId="0" borderId="0"/>
    <xf numFmtId="0" fontId="3" fillId="0" borderId="0" applyFill="0" applyBorder="0" applyAlignment="0"/>
    <xf numFmtId="0" fontId="14" fillId="29" borderId="28" applyAlignment="0" applyProtection="0"/>
    <xf numFmtId="0" fontId="3" fillId="0" borderId="0">
      <alignment horizontal="left" wrapText="1"/>
    </xf>
    <xf numFmtId="0" fontId="48" fillId="22"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ont="0" applyFill="0" applyBorder="0" applyAlignment="0" applyProtection="0"/>
    <xf numFmtId="0" fontId="14" fillId="29" borderId="28" applyAlignment="0" applyProtection="0"/>
    <xf numFmtId="0" fontId="3" fillId="0" borderId="0" applyFill="0" applyBorder="0" applyAlignment="0"/>
    <xf numFmtId="0" fontId="48" fillId="21"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0" fontId="14" fillId="29" borderId="28" applyAlignment="0" applyProtection="0"/>
    <xf numFmtId="175" fontId="3" fillId="0" borderId="0" applyFont="0" applyFill="0" applyBorder="0" applyAlignment="0" applyProtection="0"/>
    <xf numFmtId="0" fontId="3" fillId="0" borderId="0" applyFill="0" applyBorder="0" applyAlignment="0"/>
    <xf numFmtId="0" fontId="50" fillId="0" borderId="3" applyFill="0" applyBorder="0" applyProtection="0">
      <alignment horizontal="left" vertical="top"/>
    </xf>
    <xf numFmtId="174" fontId="32" fillId="0" borderId="0" applyFont="0" applyFill="0" applyBorder="0" applyAlignment="0" applyProtection="0"/>
    <xf numFmtId="179" fontId="55" fillId="0" borderId="0" applyFont="0" applyFill="0" applyBorder="0" applyAlignment="0" applyProtection="0">
      <alignment horizontal="right"/>
    </xf>
    <xf numFmtId="0" fontId="48" fillId="20" borderId="0" applyNumberFormat="0" applyBorder="0" applyAlignment="0" applyProtection="0"/>
    <xf numFmtId="0" fontId="32" fillId="0" borderId="0">
      <alignment horizontal="left" wrapText="1"/>
    </xf>
    <xf numFmtId="37" fontId="3" fillId="0" borderId="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0" fontId="50" fillId="0" borderId="3" applyFill="0" applyBorder="0" applyProtection="0">
      <alignment horizontal="left" vertical="top"/>
    </xf>
    <xf numFmtId="0" fontId="3" fillId="0" borderId="0" applyFill="0" applyBorder="0" applyAlignment="0"/>
    <xf numFmtId="0" fontId="3" fillId="0" borderId="0" applyFill="0" applyBorder="0" applyAlignment="0"/>
    <xf numFmtId="38" fontId="54" fillId="0" borderId="26">
      <alignment vertical="center"/>
    </xf>
    <xf numFmtId="0" fontId="3" fillId="0" borderId="0" applyFill="0" applyBorder="0" applyAlignment="0"/>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0" fontId="3" fillId="0" borderId="0" applyFill="0" applyBorder="0" applyAlignment="0"/>
    <xf numFmtId="0" fontId="32" fillId="0" borderId="0">
      <alignment horizontal="left" wrapText="1"/>
    </xf>
    <xf numFmtId="0" fontId="48" fillId="16" borderId="0" applyNumberFormat="0" applyBorder="0" applyAlignment="0" applyProtection="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37" fontId="3" fillId="0" borderId="0"/>
    <xf numFmtId="0" fontId="3" fillId="0" borderId="0" applyFill="0" applyBorder="0" applyAlignment="0"/>
    <xf numFmtId="0" fontId="3" fillId="0" borderId="0" applyFill="0" applyBorder="0" applyAlignment="0"/>
    <xf numFmtId="0" fontId="3" fillId="0" borderId="0">
      <alignment horizontal="left" wrapText="1"/>
    </xf>
    <xf numFmtId="175" fontId="3" fillId="0" borderId="0" applyFont="0" applyFill="0" applyBorder="0" applyAlignment="0" applyProtection="0"/>
    <xf numFmtId="0" fontId="50" fillId="0" borderId="3" applyFill="0" applyBorder="0" applyProtection="0">
      <alignment horizontal="left" vertical="top"/>
    </xf>
    <xf numFmtId="37" fontId="3" fillId="0" borderId="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74" fontId="32" fillId="0" borderId="0" applyFont="0" applyFill="0" applyBorder="0" applyAlignment="0" applyProtection="0"/>
    <xf numFmtId="0" fontId="32" fillId="0" borderId="0">
      <alignment horizontal="left" wrapText="1"/>
    </xf>
    <xf numFmtId="0" fontId="48" fillId="15"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48" fillId="18"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189" fontId="65"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175"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2" fillId="17" borderId="0" applyNumberFormat="0" applyBorder="0" applyAlignment="0" applyProtection="0"/>
    <xf numFmtId="177" fontId="54" fillId="0" borderId="0" applyFill="0" applyBorder="0" applyAlignment="0"/>
    <xf numFmtId="0" fontId="3" fillId="0" borderId="0" applyFill="0" applyBorder="0" applyAlignment="0"/>
    <xf numFmtId="0" fontId="3" fillId="0" borderId="0" applyFill="0" applyBorder="0" applyAlignment="0"/>
    <xf numFmtId="0" fontId="32" fillId="0" borderId="0">
      <alignment horizontal="left" wrapText="1"/>
    </xf>
    <xf numFmtId="0" fontId="32" fillId="1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77" fontId="54" fillId="0" borderId="0" applyFill="0" applyBorder="0" applyAlignment="0"/>
    <xf numFmtId="0" fontId="3" fillId="0" borderId="0">
      <alignment horizontal="left" wrapText="1"/>
    </xf>
    <xf numFmtId="0" fontId="3" fillId="0" borderId="0" applyFont="0" applyFill="0" applyBorder="0" applyAlignment="0" applyProtection="0"/>
    <xf numFmtId="0" fontId="3" fillId="0" borderId="0" applyFill="0" applyBorder="0" applyAlignment="0"/>
    <xf numFmtId="0" fontId="3" fillId="0" borderId="0" applyFill="0" applyBorder="0" applyAlignment="0"/>
    <xf numFmtId="175"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pplyFill="0" applyBorder="0" applyAlignment="0"/>
    <xf numFmtId="0" fontId="3" fillId="0" borderId="0" applyFill="0" applyBorder="0" applyAlignment="0"/>
    <xf numFmtId="0" fontId="14" fillId="29" borderId="28" applyAlignment="0" applyProtection="0"/>
    <xf numFmtId="0" fontId="54" fillId="28" borderId="4" applyNumberFormat="0" applyFont="0" applyBorder="0" applyAlignment="0" applyProtection="0">
      <alignment horizontal="centerContinuous"/>
    </xf>
    <xf numFmtId="177" fontId="54" fillId="0" borderId="0" applyFill="0" applyBorder="0" applyAlignment="0"/>
    <xf numFmtId="0" fontId="50" fillId="0" borderId="3" applyFill="0" applyBorder="0" applyProtection="0">
      <alignment horizontal="left" vertical="top"/>
    </xf>
    <xf numFmtId="0" fontId="3" fillId="0" borderId="0">
      <alignment horizontal="left" wrapText="1"/>
    </xf>
    <xf numFmtId="0" fontId="3" fillId="0" borderId="0" applyFill="0" applyBorder="0" applyAlignment="0"/>
    <xf numFmtId="38" fontId="54" fillId="0" borderId="26">
      <alignment vertical="center"/>
    </xf>
    <xf numFmtId="38" fontId="54" fillId="0" borderId="26">
      <alignment vertical="center"/>
    </xf>
    <xf numFmtId="0" fontId="3" fillId="0" borderId="0" applyFill="0" applyBorder="0" applyAlignment="0"/>
    <xf numFmtId="175" fontId="3"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9" fillId="30" borderId="0" applyNumberFormat="0" applyBorder="0" applyAlignment="0" applyProtection="0"/>
    <xf numFmtId="0" fontId="32" fillId="11" borderId="0" applyNumberFormat="0" applyBorder="0" applyAlignment="0" applyProtection="0"/>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lignment horizontal="left" wrapText="1"/>
    </xf>
    <xf numFmtId="0" fontId="3" fillId="0" borderId="0" applyFill="0" applyBorder="0" applyAlignment="0"/>
    <xf numFmtId="0" fontId="54" fillId="28" borderId="4" applyNumberFormat="0" applyFont="0" applyBorder="0" applyAlignment="0" applyProtection="0">
      <alignment horizontal="centerContinuous"/>
    </xf>
    <xf numFmtId="175" fontId="3" fillId="0" borderId="0" applyFont="0" applyFill="0" applyBorder="0" applyAlignment="0" applyProtection="0"/>
    <xf numFmtId="38" fontId="54" fillId="0" borderId="26">
      <alignment vertical="center"/>
    </xf>
    <xf numFmtId="174" fontId="32" fillId="0" borderId="0" applyFont="0" applyFill="0" applyBorder="0" applyAlignment="0" applyProtection="0"/>
    <xf numFmtId="0" fontId="3" fillId="0" borderId="0" applyFill="0" applyBorder="0" applyAlignment="0"/>
    <xf numFmtId="0" fontId="32" fillId="16" borderId="0" applyNumberFormat="0" applyBorder="0" applyAlignment="0" applyProtection="0"/>
    <xf numFmtId="0" fontId="32"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9" fontId="65"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54" fillId="28" borderId="4" applyNumberFormat="0" applyFont="0" applyBorder="0" applyAlignment="0" applyProtection="0">
      <alignment horizontal="centerContinuous"/>
    </xf>
    <xf numFmtId="0" fontId="3" fillId="0" borderId="0" applyFont="0" applyFill="0" applyBorder="0" applyAlignment="0" applyProtection="0"/>
    <xf numFmtId="0" fontId="3" fillId="0" borderId="0">
      <alignment horizontal="left" wrapText="1"/>
    </xf>
    <xf numFmtId="0" fontId="43" fillId="0" borderId="33" applyNumberFormat="0" applyFill="0" applyAlignment="0" applyProtection="0"/>
    <xf numFmtId="0" fontId="32" fillId="15" borderId="0" applyNumberFormat="0" applyBorder="0" applyAlignment="0" applyProtection="0"/>
    <xf numFmtId="0" fontId="3"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ont="0" applyFill="0" applyBorder="0" applyAlignment="0" applyProtection="0"/>
    <xf numFmtId="38" fontId="54" fillId="0" borderId="26">
      <alignment vertical="center"/>
    </xf>
    <xf numFmtId="0" fontId="32" fillId="0" borderId="0">
      <alignment horizontal="left" wrapText="1"/>
    </xf>
    <xf numFmtId="0" fontId="32" fillId="14" borderId="0" applyNumberFormat="0" applyBorder="0" applyAlignment="0" applyProtection="0"/>
    <xf numFmtId="10" fontId="3" fillId="0" borderId="0"/>
    <xf numFmtId="0" fontId="3" fillId="0" borderId="0" applyFill="0" applyBorder="0" applyAlignment="0"/>
    <xf numFmtId="0" fontId="3" fillId="0" borderId="0" applyFont="0" applyFill="0" applyBorder="0" applyAlignment="0" applyProtection="0"/>
    <xf numFmtId="188" fontId="62" fillId="0" borderId="0" applyFont="0" applyFill="0" applyBorder="0" applyAlignment="0" applyProtection="0"/>
    <xf numFmtId="0" fontId="3" fillId="0" borderId="0">
      <alignment horizontal="left" wrapText="1"/>
    </xf>
    <xf numFmtId="0" fontId="3" fillId="0" borderId="0" applyFill="0" applyBorder="0" applyAlignment="0"/>
    <xf numFmtId="10" fontId="54" fillId="0" borderId="0" applyFont="0" applyFill="0" applyBorder="0" applyAlignment="0" applyProtection="0"/>
    <xf numFmtId="0" fontId="3" fillId="0" borderId="0" applyFill="0" applyBorder="0" applyAlignment="0"/>
    <xf numFmtId="0" fontId="3" fillId="0" borderId="0" applyFont="0" applyFill="0" applyBorder="0"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10" fontId="3" fillId="0" borderId="0"/>
    <xf numFmtId="0" fontId="3" fillId="0" borderId="0" applyFill="0" applyBorder="0" applyAlignment="0"/>
    <xf numFmtId="0" fontId="3" fillId="0" borderId="0" applyFill="0" applyBorder="0" applyAlignment="0"/>
    <xf numFmtId="0" fontId="3" fillId="0" borderId="0" applyFill="0" applyBorder="0" applyAlignment="0"/>
    <xf numFmtId="38" fontId="54" fillId="0" borderId="26">
      <alignment vertical="center"/>
    </xf>
    <xf numFmtId="0" fontId="3" fillId="0" borderId="0" applyFont="0" applyFill="0" applyBorder="0" applyAlignment="0" applyProtection="0"/>
    <xf numFmtId="0" fontId="14" fillId="29" borderId="28" applyAlignment="0" applyProtection="0"/>
    <xf numFmtId="174" fontId="32" fillId="0" borderId="0" applyFont="0" applyFill="0" applyBorder="0" applyAlignment="0" applyProtection="0"/>
    <xf numFmtId="0" fontId="32" fillId="0" borderId="0">
      <alignment horizontal="left" wrapText="1"/>
    </xf>
    <xf numFmtId="0" fontId="32" fillId="13" borderId="0" applyNumberFormat="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10" fontId="54"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ont="0" applyFill="0" applyBorder="0" applyAlignment="0" applyProtection="0"/>
    <xf numFmtId="0" fontId="32" fillId="11" borderId="0" applyNumberFormat="0" applyBorder="0" applyAlignment="0" applyProtection="0"/>
    <xf numFmtId="0" fontId="32" fillId="0" borderId="0">
      <alignment horizontal="left" wrapText="1"/>
    </xf>
    <xf numFmtId="0" fontId="3" fillId="0" borderId="0">
      <alignment horizontal="left" wrapText="1"/>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0" borderId="3" applyFill="0" applyBorder="0" applyProtection="0">
      <alignment horizontal="left" vertical="top"/>
    </xf>
    <xf numFmtId="0" fontId="3" fillId="0" borderId="0" applyFill="0" applyBorder="0" applyAlignment="0"/>
    <xf numFmtId="0" fontId="50" fillId="0" borderId="3" applyFill="0" applyBorder="0" applyProtection="0">
      <alignment horizontal="left" vertical="top"/>
    </xf>
    <xf numFmtId="0" fontId="32" fillId="10" borderId="0" applyNumberFormat="0" applyBorder="0" applyAlignment="0" applyProtection="0"/>
    <xf numFmtId="0" fontId="3" fillId="0" borderId="0">
      <alignment horizontal="left" wrapText="1"/>
    </xf>
    <xf numFmtId="0" fontId="3" fillId="0" borderId="0" applyFill="0" applyBorder="0" applyAlignment="0"/>
    <xf numFmtId="0" fontId="32" fillId="9" borderId="0" applyNumberFormat="0" applyBorder="0" applyAlignment="0" applyProtection="0"/>
    <xf numFmtId="0" fontId="50" fillId="0" borderId="3" applyFill="0" applyBorder="0" applyProtection="0">
      <alignment horizontal="left" vertical="top"/>
    </xf>
    <xf numFmtId="175" fontId="3" fillId="0" borderId="0" applyFont="0" applyFill="0" applyBorder="0" applyAlignment="0" applyProtection="0"/>
    <xf numFmtId="0" fontId="3" fillId="0" borderId="0">
      <alignment horizontal="left" wrapText="1"/>
    </xf>
    <xf numFmtId="0" fontId="3" fillId="0" borderId="0" applyFill="0" applyBorder="0" applyAlignment="0"/>
    <xf numFmtId="0" fontId="3" fillId="0" borderId="0">
      <alignment horizontal="left" wrapText="1"/>
    </xf>
    <xf numFmtId="188" fontId="62" fillId="0" borderId="0" applyFont="0" applyFill="0" applyBorder="0" applyAlignment="0" applyProtection="0"/>
    <xf numFmtId="0" fontId="3" fillId="0" borderId="0" applyFont="0" applyFill="0" applyBorder="0" applyAlignment="0" applyProtection="0"/>
    <xf numFmtId="0" fontId="3" fillId="0" borderId="0" applyFill="0" applyBorder="0" applyAlignment="0"/>
    <xf numFmtId="0" fontId="50" fillId="33" borderId="37" applyNumberFormat="0" applyFont="0" applyBorder="0" applyAlignment="0" applyProtection="0">
      <alignment horizontal="center"/>
    </xf>
    <xf numFmtId="0" fontId="3" fillId="0" borderId="0" applyFill="0" applyBorder="0" applyAlignment="0"/>
    <xf numFmtId="189" fontId="65" fillId="0" borderId="0" applyFont="0" applyFill="0" applyBorder="0" applyAlignment="0" applyProtection="0"/>
    <xf numFmtId="0" fontId="50" fillId="33" borderId="37" applyNumberFormat="0" applyFont="0" applyBorder="0" applyAlignment="0" applyProtection="0">
      <alignment horizontal="center"/>
    </xf>
    <xf numFmtId="0" fontId="50" fillId="34" borderId="37" applyNumberFormat="0" applyFont="0" applyBorder="0" applyAlignment="0" applyProtection="0">
      <alignment horizontal="center"/>
    </xf>
    <xf numFmtId="0" fontId="3" fillId="0" borderId="0" applyFill="0" applyBorder="0" applyAlignment="0"/>
    <xf numFmtId="0" fontId="3" fillId="0" borderId="0" applyFill="0" applyBorder="0" applyAlignment="0"/>
    <xf numFmtId="0" fontId="50" fillId="34" borderId="37" applyNumberFormat="0" applyFont="0" applyBorder="0" applyAlignment="0" applyProtection="0">
      <alignment horizontal="center"/>
    </xf>
    <xf numFmtId="0" fontId="3" fillId="0" borderId="0" applyFill="0" applyBorder="0" applyAlignment="0"/>
    <xf numFmtId="0" fontId="50" fillId="33" borderId="37" applyNumberFormat="0" applyFont="0" applyBorder="0" applyAlignment="0" applyProtection="0">
      <alignment horizontal="center"/>
    </xf>
    <xf numFmtId="0" fontId="3" fillId="0" borderId="0">
      <alignment horizontal="left" wrapText="1"/>
    </xf>
    <xf numFmtId="0" fontId="3" fillId="0" borderId="0" applyFill="0" applyBorder="0" applyAlignment="0"/>
    <xf numFmtId="0" fontId="3" fillId="0" borderId="0">
      <alignment horizontal="left" wrapText="1"/>
    </xf>
    <xf numFmtId="0" fontId="3" fillId="0" borderId="0" applyFont="0" applyFill="0" applyBorder="0" applyAlignment="0" applyProtection="0"/>
    <xf numFmtId="189" fontId="65" fillId="0" borderId="0" applyFont="0" applyFill="0" applyBorder="0" applyAlignment="0" applyProtection="0"/>
    <xf numFmtId="0" fontId="14" fillId="29" borderId="28" applyAlignment="0" applyProtection="0"/>
    <xf numFmtId="0" fontId="3" fillId="0" borderId="0" applyFill="0" applyBorder="0" applyAlignment="0"/>
    <xf numFmtId="0" fontId="3" fillId="0" borderId="0">
      <alignment horizontal="left" wrapText="1"/>
    </xf>
    <xf numFmtId="0" fontId="3" fillId="0" borderId="0" applyFill="0" applyBorder="0" applyAlignment="0"/>
    <xf numFmtId="0" fontId="3" fillId="0" borderId="0" applyFill="0" applyBorder="0" applyAlignment="0"/>
    <xf numFmtId="0" fontId="40" fillId="13" borderId="24" applyNumberFormat="0" applyAlignment="0" applyProtection="0"/>
    <xf numFmtId="0" fontId="32" fillId="8" borderId="0" applyNumberFormat="0" applyBorder="0" applyAlignment="0" applyProtection="0"/>
    <xf numFmtId="189" fontId="65" fillId="0" borderId="0" applyFont="0" applyFill="0" applyBorder="0" applyAlignment="0" applyProtection="0"/>
    <xf numFmtId="0" fontId="3" fillId="0" borderId="0" applyFill="0" applyBorder="0" applyAlignment="0"/>
    <xf numFmtId="0" fontId="36" fillId="0" borderId="0" applyNumberForma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174" fontId="32" fillId="0" borderId="0" applyFont="0" applyFill="0" applyBorder="0" applyAlignment="0" applyProtection="0"/>
    <xf numFmtId="0" fontId="54" fillId="0" borderId="0"/>
    <xf numFmtId="0" fontId="54" fillId="0" borderId="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54" fillId="0" borderId="0"/>
    <xf numFmtId="0" fontId="32" fillId="0" borderId="0">
      <alignment horizontal="left" wrapText="1"/>
    </xf>
    <xf numFmtId="179" fontId="55" fillId="0" borderId="0" applyFont="0" applyFill="0" applyBorder="0" applyAlignment="0" applyProtection="0">
      <alignment horizontal="right"/>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43" fontId="1" fillId="0" borderId="0" applyFont="0" applyFill="0" applyBorder="0" applyAlignment="0" applyProtection="0"/>
    <xf numFmtId="179" fontId="55" fillId="0" borderId="0" applyFont="0" applyFill="0" applyBorder="0" applyAlignment="0" applyProtection="0">
      <alignment horizontal="right"/>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9" fontId="32" fillId="0" borderId="0" applyFont="0" applyFill="0" applyBorder="0" applyAlignment="0" applyProtection="0"/>
    <xf numFmtId="174" fontId="32" fillId="0" borderId="0" applyFont="0" applyFill="0" applyBorder="0" applyAlignment="0" applyProtection="0"/>
    <xf numFmtId="0" fontId="54" fillId="0" borderId="0"/>
    <xf numFmtId="9"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0" fontId="54" fillId="0" borderId="0"/>
    <xf numFmtId="0" fontId="32" fillId="0" borderId="0">
      <alignment horizontal="left" wrapText="1"/>
    </xf>
    <xf numFmtId="0" fontId="54" fillId="0" borderId="0"/>
    <xf numFmtId="174" fontId="32" fillId="0" borderId="0" applyFont="0" applyFill="0" applyBorder="0" applyAlignment="0" applyProtection="0"/>
    <xf numFmtId="174" fontId="32"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0" fontId="54" fillId="0" borderId="0"/>
    <xf numFmtId="174" fontId="32" fillId="0" borderId="0" applyFont="0" applyFill="0" applyBorder="0" applyAlignment="0" applyProtection="0"/>
    <xf numFmtId="0" fontId="32" fillId="0" borderId="0">
      <alignment horizontal="left" wrapText="1"/>
    </xf>
    <xf numFmtId="0" fontId="32" fillId="0" borderId="0">
      <alignment horizontal="left" wrapText="1"/>
    </xf>
    <xf numFmtId="9" fontId="32" fillId="0" borderId="0" applyFont="0" applyFill="0" applyBorder="0" applyAlignment="0" applyProtection="0"/>
    <xf numFmtId="0" fontId="54" fillId="0" borderId="0"/>
    <xf numFmtId="174" fontId="32" fillId="0" borderId="0" applyFont="0" applyFill="0" applyBorder="0" applyAlignment="0" applyProtection="0"/>
    <xf numFmtId="0" fontId="32" fillId="0" borderId="0">
      <alignment horizontal="left" wrapText="1"/>
    </xf>
    <xf numFmtId="179" fontId="55" fillId="0" borderId="0" applyFont="0" applyFill="0" applyBorder="0" applyAlignment="0" applyProtection="0">
      <alignment horizontal="right"/>
    </xf>
    <xf numFmtId="43" fontId="1" fillId="0" borderId="0" applyFont="0" applyFill="0" applyBorder="0" applyAlignment="0" applyProtection="0"/>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0" fontId="32" fillId="0" borderId="0">
      <alignment horizontal="left" wrapText="1"/>
    </xf>
    <xf numFmtId="174" fontId="32" fillId="0" borderId="0" applyFont="0" applyFill="0" applyBorder="0" applyAlignment="0" applyProtection="0"/>
    <xf numFmtId="43" fontId="1"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9" fontId="32" fillId="0" borderId="0" applyFont="0" applyFill="0" applyBorder="0" applyAlignment="0" applyProtection="0"/>
    <xf numFmtId="0" fontId="32" fillId="0" borderId="0">
      <alignment horizontal="left" wrapText="1"/>
    </xf>
    <xf numFmtId="43" fontId="1" fillId="0" borderId="0" applyFont="0" applyFill="0" applyBorder="0" applyAlignment="0" applyProtection="0"/>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0" fontId="32" fillId="0" borderId="0">
      <alignment horizontal="left" wrapText="1"/>
    </xf>
    <xf numFmtId="174" fontId="32" fillId="0" borderId="0" applyFont="0" applyFill="0" applyBorder="0" applyAlignment="0" applyProtection="0"/>
    <xf numFmtId="179" fontId="55" fillId="0" borderId="0" applyFont="0" applyFill="0" applyBorder="0" applyAlignment="0" applyProtection="0">
      <alignment horizontal="right"/>
    </xf>
    <xf numFmtId="0" fontId="32" fillId="0" borderId="0">
      <alignment horizontal="left" wrapText="1"/>
    </xf>
    <xf numFmtId="0" fontId="54" fillId="0" borderId="0"/>
    <xf numFmtId="0" fontId="32" fillId="0" borderId="0">
      <alignment horizontal="left" wrapText="1"/>
    </xf>
    <xf numFmtId="0" fontId="32" fillId="0" borderId="0">
      <alignment horizontal="left" wrapText="1"/>
    </xf>
    <xf numFmtId="0" fontId="32" fillId="0" borderId="0">
      <alignment horizontal="left" wrapText="1"/>
    </xf>
    <xf numFmtId="179" fontId="55" fillId="0" borderId="0" applyFont="0" applyFill="0" applyBorder="0" applyAlignment="0" applyProtection="0">
      <alignment horizontal="right"/>
    </xf>
    <xf numFmtId="0" fontId="54" fillId="0" borderId="0"/>
    <xf numFmtId="43" fontId="1" fillId="0" borderId="0" applyFont="0" applyFill="0" applyBorder="0" applyAlignment="0" applyProtection="0"/>
    <xf numFmtId="174" fontId="32" fillId="0" borderId="0" applyFont="0" applyFill="0" applyBorder="0" applyAlignment="0" applyProtection="0"/>
    <xf numFmtId="0" fontId="54" fillId="0" borderId="0"/>
    <xf numFmtId="0" fontId="32" fillId="0" borderId="0">
      <alignment horizontal="left" wrapText="1"/>
    </xf>
  </cellStyleXfs>
  <cellXfs count="708">
    <xf numFmtId="0" fontId="0" fillId="0" borderId="0" xfId="0"/>
    <xf numFmtId="0" fontId="0" fillId="0" borderId="0" xfId="0" applyFont="1"/>
    <xf numFmtId="0" fontId="5" fillId="0" borderId="0" xfId="0" applyFont="1" applyBorder="1"/>
    <xf numFmtId="0" fontId="5" fillId="0" borderId="0" xfId="0" applyFont="1" applyFill="1" applyAlignment="1"/>
    <xf numFmtId="0" fontId="5" fillId="0" borderId="0" xfId="0" applyFont="1" applyFill="1" applyBorder="1"/>
    <xf numFmtId="0" fontId="5" fillId="0" borderId="0" xfId="0" applyFont="1" applyFill="1" applyBorder="1" applyAlignment="1">
      <alignment horizontal="left"/>
    </xf>
    <xf numFmtId="0" fontId="5" fillId="0" borderId="0" xfId="0" applyFont="1" applyBorder="1" applyAlignment="1">
      <alignment horizontal="left"/>
    </xf>
    <xf numFmtId="164" fontId="5" fillId="0" borderId="0" xfId="1" applyNumberFormat="1" applyFont="1" applyBorder="1"/>
    <xf numFmtId="0" fontId="5" fillId="0" borderId="0" xfId="0" applyFont="1" applyFill="1"/>
    <xf numFmtId="0" fontId="5" fillId="0" borderId="0" xfId="0" applyFont="1"/>
    <xf numFmtId="0" fontId="5" fillId="0" borderId="0" xfId="0" applyFont="1" applyFill="1" applyAlignment="1">
      <alignment horizontal="left"/>
    </xf>
    <xf numFmtId="0" fontId="5" fillId="0" borderId="0" xfId="0" applyFont="1" applyAlignment="1">
      <alignment horizontal="left"/>
    </xf>
    <xf numFmtId="164" fontId="5" fillId="0" borderId="0" xfId="1" applyNumberFormat="1" applyFont="1"/>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14" applyFont="1" applyFill="1" applyBorder="1" applyAlignment="1" applyProtection="1"/>
    <xf numFmtId="0" fontId="7" fillId="0" borderId="0" xfId="14" applyFont="1" applyFill="1" applyBorder="1" applyAlignment="1" applyProtection="1"/>
    <xf numFmtId="0" fontId="6" fillId="0" borderId="0" xfId="0" applyFont="1" applyFill="1" applyBorder="1" applyAlignment="1">
      <alignment vertical="top"/>
    </xf>
    <xf numFmtId="0" fontId="6" fillId="0" borderId="0" xfId="0" applyFont="1" applyFill="1" applyBorder="1" applyAlignment="1"/>
    <xf numFmtId="0" fontId="3" fillId="0" borderId="0" xfId="0" applyFont="1" applyBorder="1"/>
    <xf numFmtId="0" fontId="8" fillId="0" borderId="0" xfId="0" applyFont="1" applyFill="1" applyBorder="1" applyAlignment="1">
      <alignment wrapText="1"/>
    </xf>
    <xf numFmtId="0" fontId="3" fillId="0" borderId="0" xfId="0" applyFont="1" applyFill="1" applyAlignment="1"/>
    <xf numFmtId="0" fontId="3" fillId="0" borderId="0" xfId="0" applyFont="1" applyFill="1" applyBorder="1"/>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xf numFmtId="0" fontId="3" fillId="0" borderId="0" xfId="0" applyFont="1" applyFill="1"/>
    <xf numFmtId="0" fontId="3" fillId="0" borderId="0" xfId="0" applyFont="1"/>
    <xf numFmtId="0" fontId="14" fillId="0" borderId="1" xfId="16" applyFont="1" applyFill="1" applyBorder="1" applyAlignment="1">
      <alignment horizontal="left"/>
    </xf>
    <xf numFmtId="0" fontId="14" fillId="0" borderId="2" xfId="16" applyFont="1" applyFill="1" applyBorder="1" applyAlignment="1">
      <alignment horizontal="left"/>
    </xf>
    <xf numFmtId="15" fontId="14" fillId="0" borderId="0" xfId="0" applyNumberFormat="1" applyFont="1" applyFill="1" applyBorder="1" applyAlignment="1">
      <alignment horizontal="right"/>
    </xf>
    <xf numFmtId="15" fontId="14" fillId="0" borderId="0" xfId="0" applyNumberFormat="1" applyFont="1" applyFill="1" applyBorder="1"/>
    <xf numFmtId="0" fontId="3" fillId="0" borderId="0" xfId="0" applyFont="1" applyFill="1" applyAlignment="1">
      <alignment horizontal="left"/>
    </xf>
    <xf numFmtId="0" fontId="3" fillId="0" borderId="0" xfId="0" applyFont="1" applyAlignment="1">
      <alignment horizontal="left"/>
    </xf>
    <xf numFmtId="0" fontId="14" fillId="0" borderId="3" xfId="16" applyFont="1" applyFill="1" applyBorder="1" applyAlignment="1">
      <alignment horizontal="left"/>
    </xf>
    <xf numFmtId="0" fontId="14" fillId="0" borderId="0" xfId="16" applyFont="1" applyFill="1" applyBorder="1" applyAlignment="1">
      <alignment horizontal="left"/>
    </xf>
    <xf numFmtId="0" fontId="3" fillId="0" borderId="0" xfId="0" applyFont="1" applyFill="1" applyBorder="1" applyAlignment="1">
      <alignment wrapText="1"/>
    </xf>
    <xf numFmtId="0" fontId="3" fillId="0" borderId="0" xfId="14" applyFont="1" applyFill="1" applyBorder="1" applyAlignment="1" applyProtection="1"/>
    <xf numFmtId="0" fontId="4" fillId="0" borderId="0" xfId="14" applyFont="1" applyFill="1" applyBorder="1" applyAlignment="1" applyProtection="1"/>
    <xf numFmtId="0" fontId="14" fillId="0" borderId="0" xfId="0" applyFont="1" applyFill="1" applyBorder="1" applyAlignment="1">
      <alignment vertical="top"/>
    </xf>
    <xf numFmtId="0" fontId="14" fillId="0" borderId="0" xfId="0" applyFont="1" applyFill="1" applyBorder="1" applyAlignment="1"/>
    <xf numFmtId="0" fontId="6" fillId="0" borderId="7" xfId="0" applyFont="1" applyFill="1" applyBorder="1"/>
    <xf numFmtId="0" fontId="6" fillId="0" borderId="0" xfId="20" applyFont="1" applyFill="1" applyBorder="1" applyAlignment="1"/>
    <xf numFmtId="0" fontId="6" fillId="0" borderId="8" xfId="0" applyFont="1" applyFill="1" applyBorder="1" applyAlignment="1">
      <alignment horizontal="center"/>
    </xf>
    <xf numFmtId="0" fontId="6" fillId="0" borderId="9" xfId="0" applyFont="1" applyFill="1" applyBorder="1" applyAlignment="1">
      <alignment horizontal="center"/>
    </xf>
    <xf numFmtId="0" fontId="6" fillId="0" borderId="9" xfId="0" applyFont="1" applyFill="1" applyBorder="1" applyAlignment="1">
      <alignment horizontal="left"/>
    </xf>
    <xf numFmtId="0" fontId="6" fillId="0" borderId="8" xfId="0" applyFont="1" applyFill="1" applyBorder="1" applyAlignment="1">
      <alignment horizontal="left"/>
    </xf>
    <xf numFmtId="0" fontId="6" fillId="0" borderId="0" xfId="0" applyFont="1" applyFill="1" applyBorder="1" applyAlignment="1">
      <alignment horizontal="center"/>
    </xf>
    <xf numFmtId="10" fontId="6" fillId="0" borderId="0" xfId="37" quotePrefix="1" applyNumberFormat="1" applyFont="1" applyFill="1" applyBorder="1" applyAlignment="1">
      <alignment horizontal="right"/>
    </xf>
    <xf numFmtId="0" fontId="6" fillId="0" borderId="10" xfId="0" applyFont="1" applyFill="1" applyBorder="1" applyAlignment="1">
      <alignment horizontal="left"/>
    </xf>
    <xf numFmtId="0" fontId="6" fillId="0" borderId="0" xfId="0" applyFont="1" applyFill="1" applyBorder="1" applyAlignment="1">
      <alignment horizontal="left"/>
    </xf>
    <xf numFmtId="41" fontId="5" fillId="0" borderId="0" xfId="1" quotePrefix="1" applyNumberFormat="1" applyFont="1" applyFill="1" applyBorder="1" applyAlignment="1">
      <alignment horizontal="left"/>
    </xf>
    <xf numFmtId="41" fontId="5" fillId="0" borderId="10" xfId="1" quotePrefix="1" applyNumberFormat="1" applyFont="1" applyFill="1" applyBorder="1" applyAlignment="1">
      <alignment horizontal="left"/>
    </xf>
    <xf numFmtId="0" fontId="6" fillId="0" borderId="11" xfId="0" applyFont="1" applyFill="1" applyBorder="1" applyAlignment="1">
      <alignment horizontal="center"/>
    </xf>
    <xf numFmtId="0" fontId="6" fillId="0" borderId="12" xfId="0" applyFont="1" applyFill="1" applyBorder="1" applyAlignment="1">
      <alignment horizontal="center"/>
    </xf>
    <xf numFmtId="0" fontId="0" fillId="0" borderId="11" xfId="0" applyFont="1" applyBorder="1"/>
    <xf numFmtId="0" fontId="0" fillId="0" borderId="13" xfId="0" applyFont="1" applyBorder="1"/>
    <xf numFmtId="0" fontId="0" fillId="0" borderId="14" xfId="0" applyFont="1" applyBorder="1"/>
    <xf numFmtId="41" fontId="5" fillId="0" borderId="13" xfId="1" quotePrefix="1" applyNumberFormat="1" applyFont="1" applyFill="1" applyBorder="1" applyAlignment="1">
      <alignment horizontal="left"/>
    </xf>
    <xf numFmtId="0" fontId="6" fillId="0" borderId="12" xfId="0" applyFont="1" applyFill="1" applyBorder="1" applyAlignment="1">
      <alignment horizontal="left"/>
    </xf>
    <xf numFmtId="0" fontId="6" fillId="0" borderId="15" xfId="0" applyFont="1" applyFill="1" applyBorder="1" applyAlignment="1">
      <alignment horizontal="left"/>
    </xf>
    <xf numFmtId="0" fontId="0" fillId="0" borderId="16" xfId="0" applyFont="1" applyBorder="1"/>
    <xf numFmtId="0" fontId="6" fillId="0" borderId="17" xfId="0" applyFont="1" applyFill="1" applyBorder="1" applyAlignment="1">
      <alignment horizontal="left"/>
    </xf>
    <xf numFmtId="165"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8" fontId="6" fillId="0" borderId="0" xfId="1" applyNumberFormat="1" applyFont="1" applyFill="1" applyBorder="1"/>
    <xf numFmtId="164" fontId="6" fillId="0" borderId="0" xfId="1" applyNumberFormat="1" applyFont="1" applyFill="1" applyBorder="1" applyAlignment="1">
      <alignment horizontal="left"/>
    </xf>
    <xf numFmtId="0" fontId="5" fillId="0" borderId="10" xfId="0" applyFont="1" applyBorder="1"/>
    <xf numFmtId="0" fontId="6" fillId="0" borderId="0" xfId="0" applyFont="1" applyFill="1" applyAlignment="1">
      <alignment vertical="top" wrapText="1"/>
    </xf>
    <xf numFmtId="0" fontId="6" fillId="0" borderId="0" xfId="0" applyFont="1" applyFill="1" applyBorder="1"/>
    <xf numFmtId="0" fontId="6" fillId="0" borderId="18" xfId="0" applyFont="1" applyFill="1" applyBorder="1"/>
    <xf numFmtId="0" fontId="5" fillId="0" borderId="13" xfId="0" applyFont="1" applyBorder="1" applyAlignment="1">
      <alignment wrapText="1"/>
    </xf>
    <xf numFmtId="0" fontId="5" fillId="0" borderId="17" xfId="0" applyFont="1" applyBorder="1" applyAlignment="1">
      <alignment wrapText="1"/>
    </xf>
    <xf numFmtId="10" fontId="6" fillId="0" borderId="9" xfId="37" applyNumberFormat="1" applyFont="1" applyFill="1" applyBorder="1" applyAlignment="1">
      <alignment horizontal="right"/>
    </xf>
    <xf numFmtId="10" fontId="6" fillId="0" borderId="0" xfId="37" applyNumberFormat="1" applyFont="1" applyFill="1" applyBorder="1" applyAlignment="1">
      <alignment horizontal="right"/>
    </xf>
    <xf numFmtId="0" fontId="6" fillId="0" borderId="19" xfId="0" applyFont="1" applyFill="1" applyBorder="1" applyAlignment="1">
      <alignment horizontal="left"/>
    </xf>
    <xf numFmtId="0" fontId="6" fillId="0" borderId="7" xfId="0" applyFont="1" applyFill="1" applyBorder="1" applyAlignment="1">
      <alignment horizontal="left"/>
    </xf>
    <xf numFmtId="0" fontId="0" fillId="0" borderId="14" xfId="0" applyBorder="1"/>
    <xf numFmtId="0" fontId="6" fillId="0" borderId="11" xfId="0" applyFont="1" applyFill="1" applyBorder="1" applyAlignment="1"/>
    <xf numFmtId="0" fontId="5" fillId="0" borderId="7" xfId="0" applyFont="1" applyFill="1" applyBorder="1"/>
    <xf numFmtId="0" fontId="6" fillId="0" borderId="0" xfId="0" applyFont="1" applyFill="1"/>
    <xf numFmtId="170" fontId="6" fillId="0" borderId="9" xfId="0" applyNumberFormat="1" applyFont="1" applyFill="1" applyBorder="1" applyAlignment="1">
      <alignment horizontal="center"/>
    </xf>
    <xf numFmtId="167" fontId="5" fillId="0" borderId="0" xfId="0" applyNumberFormat="1" applyFont="1" applyFill="1" applyBorder="1"/>
    <xf numFmtId="10" fontId="5" fillId="0" borderId="0" xfId="0" applyNumberFormat="1" applyFont="1" applyFill="1" applyBorder="1"/>
    <xf numFmtId="171" fontId="5" fillId="0" borderId="0" xfId="0" applyNumberFormat="1" applyFont="1" applyFill="1" applyBorder="1"/>
    <xf numFmtId="0" fontId="6" fillId="0" borderId="12" xfId="0" applyFont="1" applyFill="1" applyBorder="1"/>
    <xf numFmtId="0" fontId="6" fillId="0" borderId="15" xfId="0" applyFont="1" applyFill="1" applyBorder="1"/>
    <xf numFmtId="6" fontId="6" fillId="0" borderId="9" xfId="0" applyNumberFormat="1" applyFont="1" applyFill="1" applyBorder="1" applyAlignment="1">
      <alignment horizontal="right"/>
    </xf>
    <xf numFmtId="6" fontId="6" fillId="0" borderId="10" xfId="0" applyNumberFormat="1" applyFont="1" applyFill="1" applyBorder="1" applyAlignment="1">
      <alignment horizontal="right"/>
    </xf>
    <xf numFmtId="10" fontId="6" fillId="0" borderId="10" xfId="37" applyNumberFormat="1" applyFont="1" applyFill="1" applyBorder="1" applyAlignment="1">
      <alignment horizontal="right"/>
    </xf>
    <xf numFmtId="6" fontId="6" fillId="0" borderId="0" xfId="0" applyNumberFormat="1" applyFont="1" applyFill="1" applyBorder="1" applyAlignment="1">
      <alignment horizontal="right"/>
    </xf>
    <xf numFmtId="10" fontId="6" fillId="0" borderId="0" xfId="37" applyNumberFormat="1" applyFont="1" applyFill="1" applyBorder="1"/>
    <xf numFmtId="167" fontId="6" fillId="0" borderId="0" xfId="37" applyNumberFormat="1" applyFont="1" applyFill="1" applyBorder="1" applyAlignment="1">
      <alignment horizontal="right"/>
    </xf>
    <xf numFmtId="0" fontId="6" fillId="0" borderId="17" xfId="0" applyFont="1" applyFill="1" applyBorder="1" applyAlignment="1">
      <alignment horizontal="left" wrapText="1"/>
    </xf>
    <xf numFmtId="6" fontId="6" fillId="0" borderId="0" xfId="0" applyNumberFormat="1" applyFont="1" applyFill="1" applyBorder="1" applyAlignment="1">
      <alignment horizontal="right" wrapText="1"/>
    </xf>
    <xf numFmtId="167" fontId="6" fillId="0" borderId="0" xfId="37" applyNumberFormat="1" applyFont="1" applyFill="1" applyBorder="1" applyAlignment="1">
      <alignment horizontal="right" wrapText="1"/>
    </xf>
    <xf numFmtId="0" fontId="5" fillId="0" borderId="0" xfId="0" applyFont="1" applyFill="1" applyAlignment="1">
      <alignment wrapText="1"/>
    </xf>
    <xf numFmtId="0" fontId="5" fillId="0" borderId="15" xfId="0" applyFont="1" applyFill="1" applyBorder="1"/>
    <xf numFmtId="0" fontId="5" fillId="0" borderId="17" xfId="0" applyFont="1" applyFill="1" applyBorder="1"/>
    <xf numFmtId="167" fontId="6" fillId="0" borderId="0" xfId="32" applyNumberFormat="1" applyFont="1" applyFill="1" applyBorder="1" applyAlignment="1">
      <alignment horizontal="right"/>
    </xf>
    <xf numFmtId="165" fontId="5" fillId="0" borderId="0" xfId="1" applyNumberFormat="1" applyFont="1" applyFill="1" applyBorder="1" applyAlignment="1">
      <alignment horizontal="right"/>
    </xf>
    <xf numFmtId="0" fontId="6" fillId="0" borderId="7" xfId="0" applyFont="1" applyFill="1" applyBorder="1" applyAlignment="1"/>
    <xf numFmtId="0" fontId="6" fillId="0" borderId="19" xfId="0" applyFont="1" applyFill="1" applyBorder="1" applyAlignment="1"/>
    <xf numFmtId="0" fontId="6" fillId="0" borderId="13" xfId="0" applyFont="1" applyFill="1" applyBorder="1" applyAlignment="1"/>
    <xf numFmtId="0" fontId="6" fillId="0" borderId="17" xfId="20" applyFont="1" applyFill="1" applyBorder="1" applyAlignment="1"/>
    <xf numFmtId="0" fontId="25" fillId="0" borderId="0" xfId="0" applyFont="1" applyFill="1" applyBorder="1"/>
    <xf numFmtId="164" fontId="5" fillId="0" borderId="0" xfId="1" applyNumberFormat="1" applyFont="1" applyFill="1" applyBorder="1"/>
    <xf numFmtId="0" fontId="0" fillId="0" borderId="0" xfId="0" applyFont="1" applyFill="1"/>
    <xf numFmtId="0" fontId="26" fillId="0" borderId="0" xfId="0" applyFont="1" applyFill="1"/>
    <xf numFmtId="0" fontId="10" fillId="0" borderId="0" xfId="0" applyFont="1" applyFill="1"/>
    <xf numFmtId="0" fontId="11" fillId="0" borderId="0" xfId="0" applyFont="1" applyFill="1"/>
    <xf numFmtId="0" fontId="27" fillId="0" borderId="0" xfId="0" applyFont="1" applyFill="1"/>
    <xf numFmtId="0" fontId="28" fillId="0" borderId="0" xfId="0" applyFont="1" applyFill="1"/>
    <xf numFmtId="0" fontId="12" fillId="0" borderId="0" xfId="0" applyFont="1" applyFill="1"/>
    <xf numFmtId="0" fontId="23" fillId="4" borderId="12" xfId="0" applyFont="1" applyFill="1" applyBorder="1" applyAlignment="1">
      <alignment horizontal="left"/>
    </xf>
    <xf numFmtId="0" fontId="23" fillId="4" borderId="8" xfId="0" applyFont="1" applyFill="1" applyBorder="1" applyAlignment="1">
      <alignment horizontal="center"/>
    </xf>
    <xf numFmtId="0" fontId="23" fillId="4" borderId="10" xfId="0" applyFont="1" applyFill="1" applyBorder="1" applyAlignment="1">
      <alignment horizontal="center"/>
    </xf>
    <xf numFmtId="6" fontId="23" fillId="4" borderId="8" xfId="0" applyNumberFormat="1" applyFont="1" applyFill="1" applyBorder="1" applyAlignment="1">
      <alignment horizontal="right"/>
    </xf>
    <xf numFmtId="0" fontId="23" fillId="4" borderId="17" xfId="0" applyFont="1" applyFill="1" applyBorder="1" applyAlignment="1">
      <alignment horizontal="left"/>
    </xf>
    <xf numFmtId="6" fontId="23" fillId="4" borderId="10" xfId="0" applyNumberFormat="1" applyFont="1" applyFill="1" applyBorder="1" applyAlignment="1">
      <alignment horizontal="right"/>
    </xf>
    <xf numFmtId="2" fontId="5" fillId="0" borderId="0" xfId="0" applyNumberFormat="1" applyFont="1" applyFill="1" applyBorder="1"/>
    <xf numFmtId="0" fontId="16" fillId="0" borderId="0" xfId="0" applyFont="1"/>
    <xf numFmtId="164" fontId="0" fillId="0" borderId="0" xfId="0" applyNumberFormat="1"/>
    <xf numFmtId="0" fontId="4" fillId="0" borderId="0" xfId="14" applyFill="1" applyBorder="1" applyAlignment="1" applyProtection="1"/>
    <xf numFmtId="0" fontId="0" fillId="0" borderId="10" xfId="0" applyBorder="1" applyAlignment="1">
      <alignment horizontal="center"/>
    </xf>
    <xf numFmtId="10" fontId="15" fillId="0" borderId="0" xfId="28" applyNumberFormat="1" applyFont="1" applyFill="1" applyBorder="1"/>
    <xf numFmtId="165" fontId="6" fillId="0" borderId="0" xfId="1" quotePrefix="1" applyNumberFormat="1" applyFont="1" applyFill="1" applyBorder="1" applyAlignment="1">
      <alignment horizontal="right"/>
    </xf>
    <xf numFmtId="0" fontId="0" fillId="0" borderId="0" xfId="0" applyFont="1" applyBorder="1"/>
    <xf numFmtId="164" fontId="5" fillId="0" borderId="0" xfId="1" quotePrefix="1" applyNumberFormat="1" applyFont="1" applyFill="1" applyBorder="1" applyAlignment="1">
      <alignment horizontal="left"/>
    </xf>
    <xf numFmtId="0" fontId="0" fillId="0" borderId="0" xfId="0" applyFont="1" applyFill="1" applyBorder="1"/>
    <xf numFmtId="0" fontId="5" fillId="0" borderId="19" xfId="0" applyFont="1" applyFill="1" applyBorder="1" applyAlignment="1">
      <alignment horizontal="left"/>
    </xf>
    <xf numFmtId="169" fontId="6" fillId="0" borderId="19" xfId="1" applyNumberFormat="1" applyFont="1" applyFill="1" applyBorder="1" applyAlignment="1">
      <alignment horizontal="left"/>
    </xf>
    <xf numFmtId="9" fontId="6" fillId="0" borderId="19" xfId="37" quotePrefix="1" applyNumberFormat="1" applyFont="1" applyFill="1" applyBorder="1" applyAlignment="1">
      <alignment horizontal="right"/>
    </xf>
    <xf numFmtId="0" fontId="0" fillId="0" borderId="0" xfId="0" applyBorder="1"/>
    <xf numFmtId="169" fontId="6" fillId="0" borderId="0" xfId="0" applyNumberFormat="1" applyFont="1" applyFill="1" applyBorder="1" applyAlignment="1">
      <alignment horizontal="left"/>
    </xf>
    <xf numFmtId="9" fontId="6" fillId="0" borderId="0" xfId="37" applyNumberFormat="1" applyFont="1" applyFill="1" applyBorder="1" applyAlignment="1">
      <alignment horizontal="right"/>
    </xf>
    <xf numFmtId="0" fontId="6" fillId="0" borderId="12" xfId="24" applyFont="1" applyFill="1" applyBorder="1"/>
    <xf numFmtId="0" fontId="0" fillId="0" borderId="11" xfId="0" applyFont="1" applyFill="1" applyBorder="1"/>
    <xf numFmtId="0" fontId="6" fillId="0" borderId="15" xfId="24" applyFont="1" applyFill="1" applyBorder="1"/>
    <xf numFmtId="0" fontId="0" fillId="0" borderId="16" xfId="0" applyFont="1" applyFill="1" applyBorder="1"/>
    <xf numFmtId="0" fontId="6" fillId="0" borderId="17" xfId="24" applyFont="1" applyFill="1" applyBorder="1"/>
    <xf numFmtId="0" fontId="0" fillId="0" borderId="13" xfId="0" applyFont="1" applyFill="1" applyBorder="1"/>
    <xf numFmtId="10" fontId="6" fillId="0" borderId="0" xfId="37" quotePrefix="1" applyNumberFormat="1" applyFont="1" applyFill="1" applyBorder="1" applyAlignment="1"/>
    <xf numFmtId="164" fontId="6" fillId="0" borderId="0" xfId="1" applyNumberFormat="1" applyFont="1" applyFill="1" applyBorder="1" applyAlignment="1">
      <alignment horizontal="center"/>
    </xf>
    <xf numFmtId="43" fontId="6" fillId="0" borderId="0" xfId="0" applyNumberFormat="1" applyFont="1" applyFill="1" applyBorder="1" applyAlignment="1">
      <alignment horizontal="center"/>
    </xf>
    <xf numFmtId="0" fontId="0" fillId="0" borderId="7" xfId="0" applyFill="1" applyBorder="1"/>
    <xf numFmtId="14" fontId="6" fillId="0" borderId="7" xfId="0" applyNumberFormat="1" applyFont="1" applyFill="1" applyBorder="1"/>
    <xf numFmtId="0" fontId="5" fillId="0" borderId="7" xfId="0" applyFont="1" applyFill="1" applyBorder="1" applyAlignment="1">
      <alignment horizontal="left"/>
    </xf>
    <xf numFmtId="0" fontId="0" fillId="0" borderId="0" xfId="0" applyFill="1" applyBorder="1"/>
    <xf numFmtId="14" fontId="6" fillId="0" borderId="0" xfId="0" applyNumberFormat="1" applyFont="1" applyFill="1" applyBorder="1"/>
    <xf numFmtId="14" fontId="6" fillId="0" borderId="0" xfId="0" applyNumberFormat="1" applyFont="1" applyFill="1" applyBorder="1" applyAlignment="1">
      <alignment horizontal="right"/>
    </xf>
    <xf numFmtId="0" fontId="0" fillId="0" borderId="12" xfId="0" applyFill="1" applyBorder="1"/>
    <xf numFmtId="0" fontId="6" fillId="0" borderId="19" xfId="0" applyFont="1" applyFill="1" applyBorder="1" applyAlignment="1">
      <alignment horizontal="center"/>
    </xf>
    <xf numFmtId="1" fontId="5" fillId="0" borderId="8" xfId="0" applyNumberFormat="1" applyFont="1" applyFill="1" applyBorder="1" applyAlignment="1">
      <alignment horizontal="right"/>
    </xf>
    <xf numFmtId="49" fontId="5" fillId="0" borderId="19" xfId="0" applyNumberFormat="1" applyFont="1" applyFill="1" applyBorder="1" applyAlignment="1">
      <alignment horizontal="right"/>
    </xf>
    <xf numFmtId="0" fontId="5" fillId="0" borderId="8" xfId="0" applyFont="1" applyFill="1" applyBorder="1" applyAlignment="1">
      <alignment horizontal="right"/>
    </xf>
    <xf numFmtId="0" fontId="5" fillId="0" borderId="19" xfId="0" applyFont="1" applyFill="1" applyBorder="1" applyAlignment="1">
      <alignment horizontal="right"/>
    </xf>
    <xf numFmtId="172" fontId="5" fillId="0" borderId="8" xfId="0" applyNumberFormat="1" applyFont="1" applyFill="1" applyBorder="1" applyAlignment="1">
      <alignment horizontal="right"/>
    </xf>
    <xf numFmtId="0" fontId="5" fillId="0" borderId="19" xfId="0" applyFont="1" applyFill="1" applyBorder="1" applyAlignment="1">
      <alignment horizontal="center"/>
    </xf>
    <xf numFmtId="0" fontId="5" fillId="0" borderId="8" xfId="0" applyFont="1" applyFill="1" applyBorder="1" applyAlignment="1">
      <alignment horizontal="center"/>
    </xf>
    <xf numFmtId="0" fontId="5" fillId="0" borderId="8" xfId="0" applyNumberFormat="1" applyFont="1" applyFill="1" applyBorder="1" applyAlignment="1">
      <alignment horizontal="center"/>
    </xf>
    <xf numFmtId="170" fontId="6" fillId="0" borderId="19" xfId="0" applyNumberFormat="1" applyFont="1" applyFill="1" applyBorder="1" applyAlignment="1">
      <alignment horizontal="center"/>
    </xf>
    <xf numFmtId="170" fontId="6" fillId="0" borderId="8" xfId="0" applyNumberFormat="1" applyFont="1" applyFill="1" applyBorder="1" applyAlignment="1">
      <alignment horizontal="center"/>
    </xf>
    <xf numFmtId="173" fontId="6" fillId="0" borderId="11" xfId="0" applyNumberFormat="1" applyFont="1" applyFill="1" applyBorder="1" applyAlignment="1">
      <alignment horizontal="center"/>
    </xf>
    <xf numFmtId="0" fontId="5" fillId="0" borderId="0" xfId="0" applyFont="1" applyFill="1" applyBorder="1" applyAlignment="1">
      <alignment horizontal="right"/>
    </xf>
    <xf numFmtId="14" fontId="5" fillId="0" borderId="0" xfId="0" applyNumberFormat="1" applyFont="1" applyFill="1" applyBorder="1" applyAlignment="1">
      <alignment horizontal="center"/>
    </xf>
    <xf numFmtId="170" fontId="6" fillId="0" borderId="0" xfId="1" applyNumberFormat="1" applyFont="1" applyFill="1" applyBorder="1" applyAlignment="1">
      <alignment horizontal="center"/>
    </xf>
    <xf numFmtId="173" fontId="6" fillId="0" borderId="16" xfId="0" applyNumberFormat="1" applyFont="1" applyFill="1" applyBorder="1" applyAlignment="1">
      <alignment horizontal="center"/>
    </xf>
    <xf numFmtId="1" fontId="5" fillId="0" borderId="0" xfId="0" applyNumberFormat="1" applyFont="1" applyFill="1" applyBorder="1" applyAlignment="1">
      <alignment horizontal="right"/>
    </xf>
    <xf numFmtId="172" fontId="5" fillId="0" borderId="0" xfId="1" applyNumberFormat="1" applyFont="1" applyFill="1" applyBorder="1" applyAlignment="1">
      <alignment horizontal="right"/>
    </xf>
    <xf numFmtId="167" fontId="5" fillId="0" borderId="0" xfId="37" applyNumberFormat="1" applyFont="1" applyFill="1" applyBorder="1" applyAlignment="1">
      <alignment horizontal="right"/>
    </xf>
    <xf numFmtId="167" fontId="5"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170" fontId="6" fillId="0" borderId="0" xfId="0" applyNumberFormat="1" applyFont="1" applyFill="1" applyBorder="1" applyAlignment="1">
      <alignment horizontal="center"/>
    </xf>
    <xf numFmtId="173" fontId="6" fillId="0" borderId="0" xfId="0" applyNumberFormat="1" applyFont="1" applyFill="1" applyBorder="1" applyAlignment="1">
      <alignment horizontal="center"/>
    </xf>
    <xf numFmtId="165" fontId="6" fillId="0" borderId="9" xfId="1" applyNumberFormat="1" applyFont="1" applyFill="1" applyBorder="1" applyAlignment="1">
      <alignment horizontal="right"/>
    </xf>
    <xf numFmtId="0" fontId="6"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6" fillId="0" borderId="0" xfId="21" applyFont="1" applyFill="1" applyBorder="1" applyAlignment="1">
      <alignment wrapText="1"/>
    </xf>
    <xf numFmtId="0" fontId="23" fillId="4" borderId="0" xfId="0" applyFont="1" applyFill="1" applyBorder="1"/>
    <xf numFmtId="0" fontId="2" fillId="0" borderId="0" xfId="0" applyFont="1"/>
    <xf numFmtId="4" fontId="2" fillId="5" borderId="0" xfId="0" applyNumberFormat="1" applyFont="1" applyFill="1"/>
    <xf numFmtId="0" fontId="2" fillId="0" borderId="21" xfId="0" applyFont="1" applyBorder="1"/>
    <xf numFmtId="4" fontId="2" fillId="0" borderId="21" xfId="0" applyNumberFormat="1" applyFont="1" applyBorder="1"/>
    <xf numFmtId="0" fontId="2" fillId="0" borderId="0" xfId="0" applyFont="1" applyBorder="1"/>
    <xf numFmtId="4" fontId="2" fillId="0" borderId="0" xfId="0" applyNumberFormat="1" applyFont="1"/>
    <xf numFmtId="0" fontId="2" fillId="0" borderId="0" xfId="0" applyFont="1" applyAlignment="1">
      <alignment wrapText="1"/>
    </xf>
    <xf numFmtId="4" fontId="16"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6" fillId="0" borderId="0" xfId="17" applyFont="1" applyFill="1" applyBorder="1"/>
    <xf numFmtId="0" fontId="5" fillId="0" borderId="0" xfId="17" applyFont="1"/>
    <xf numFmtId="0" fontId="5" fillId="0" borderId="0" xfId="17" applyFont="1" applyAlignment="1">
      <alignment horizontal="center"/>
    </xf>
    <xf numFmtId="0" fontId="5" fillId="0" borderId="0" xfId="17" applyFont="1" applyFill="1" applyBorder="1" applyAlignment="1">
      <alignment horizontal="center"/>
    </xf>
    <xf numFmtId="0" fontId="5" fillId="0" borderId="0" xfId="17" applyFont="1" applyFill="1" applyBorder="1"/>
    <xf numFmtId="0" fontId="5" fillId="0" borderId="0" xfId="17" applyFont="1" applyBorder="1"/>
    <xf numFmtId="0" fontId="5" fillId="0" borderId="0" xfId="17" applyFont="1" applyBorder="1" applyAlignment="1">
      <alignment horizontal="center"/>
    </xf>
    <xf numFmtId="0" fontId="23" fillId="4" borderId="12" xfId="17" applyFont="1" applyFill="1" applyBorder="1" applyAlignment="1">
      <alignment horizontal="center"/>
    </xf>
    <xf numFmtId="0" fontId="23" fillId="4" borderId="12" xfId="17" applyFont="1" applyFill="1" applyBorder="1" applyAlignment="1">
      <alignment horizontal="center" vertical="center" wrapText="1"/>
    </xf>
    <xf numFmtId="0" fontId="23" fillId="4" borderId="8" xfId="17" applyFont="1" applyFill="1" applyBorder="1" applyAlignment="1">
      <alignment horizontal="center" vertical="center" wrapText="1"/>
    </xf>
    <xf numFmtId="41" fontId="5" fillId="0" borderId="11" xfId="1" quotePrefix="1" applyNumberFormat="1" applyFont="1" applyFill="1" applyBorder="1" applyAlignment="1">
      <alignment horizontal="left"/>
    </xf>
    <xf numFmtId="41" fontId="5" fillId="0" borderId="8" xfId="1" quotePrefix="1" applyNumberFormat="1" applyFont="1" applyFill="1" applyBorder="1" applyAlignment="1">
      <alignment horizontal="left"/>
    </xf>
    <xf numFmtId="164" fontId="5" fillId="0" borderId="13" xfId="1" quotePrefix="1" applyNumberFormat="1" applyFont="1" applyFill="1" applyBorder="1" applyAlignment="1">
      <alignment horizontal="left"/>
    </xf>
    <xf numFmtId="164" fontId="5" fillId="0" borderId="10" xfId="1" quotePrefix="1" applyNumberFormat="1" applyFont="1" applyFill="1" applyBorder="1" applyAlignment="1">
      <alignment horizontal="left"/>
    </xf>
    <xf numFmtId="170" fontId="6" fillId="0" borderId="9" xfId="0" applyNumberFormat="1" applyFont="1" applyFill="1" applyBorder="1" applyAlignment="1">
      <alignment horizontal="right"/>
    </xf>
    <xf numFmtId="170" fontId="6" fillId="0" borderId="10" xfId="0" applyNumberFormat="1" applyFont="1" applyFill="1" applyBorder="1" applyAlignment="1">
      <alignment horizontal="right"/>
    </xf>
    <xf numFmtId="0" fontId="6" fillId="0" borderId="0" xfId="0" applyFont="1" applyFill="1" applyBorder="1" applyAlignment="1">
      <alignment horizontal="right"/>
    </xf>
    <xf numFmtId="10" fontId="6" fillId="0" borderId="9" xfId="1" applyNumberFormat="1" applyFont="1" applyFill="1" applyBorder="1" applyAlignment="1">
      <alignment horizontal="right"/>
    </xf>
    <xf numFmtId="167" fontId="6" fillId="0" borderId="9" xfId="0" applyNumberFormat="1" applyFont="1" applyFill="1" applyBorder="1" applyAlignment="1">
      <alignment horizontal="center"/>
    </xf>
    <xf numFmtId="14" fontId="6" fillId="0" borderId="0" xfId="0" applyNumberFormat="1" applyFont="1" applyFill="1" applyBorder="1" applyAlignment="1">
      <alignment horizontal="center"/>
    </xf>
    <xf numFmtId="0" fontId="6" fillId="0" borderId="15" xfId="0" applyFont="1" applyFill="1" applyBorder="1" applyAlignment="1">
      <alignment horizontal="center"/>
    </xf>
    <xf numFmtId="10" fontId="6" fillId="0" borderId="15" xfId="37" applyNumberFormat="1" applyFont="1" applyFill="1" applyBorder="1" applyAlignment="1">
      <alignment horizontal="right"/>
    </xf>
    <xf numFmtId="10" fontId="6" fillId="0" borderId="0" xfId="39" applyNumberFormat="1" applyFont="1" applyFill="1" applyBorder="1" applyAlignment="1">
      <alignment horizontal="right"/>
    </xf>
    <xf numFmtId="10" fontId="6" fillId="0" borderId="0" xfId="41" applyNumberFormat="1" applyFont="1" applyFill="1" applyBorder="1" applyAlignment="1">
      <alignment horizontal="right"/>
    </xf>
    <xf numFmtId="0" fontId="0" fillId="0" borderId="7" xfId="0" applyBorder="1"/>
    <xf numFmtId="4" fontId="23" fillId="4" borderId="20" xfId="18" applyNumberFormat="1" applyFont="1" applyFill="1" applyBorder="1" applyAlignment="1">
      <alignment horizontal="center"/>
    </xf>
    <xf numFmtId="0" fontId="0" fillId="0" borderId="8" xfId="0" applyBorder="1" applyAlignment="1">
      <alignment horizontal="center" vertical="center" wrapText="1"/>
    </xf>
    <xf numFmtId="0" fontId="0" fillId="0" borderId="8" xfId="0" applyBorder="1"/>
    <xf numFmtId="0" fontId="0" fillId="0" borderId="9" xfId="0" applyBorder="1"/>
    <xf numFmtId="0" fontId="24" fillId="6" borderId="9" xfId="0" applyFont="1" applyFill="1" applyBorder="1" applyAlignment="1">
      <alignment horizontal="center"/>
    </xf>
    <xf numFmtId="0" fontId="0" fillId="6" borderId="9" xfId="0" applyFill="1" applyBorder="1" applyAlignment="1">
      <alignment horizontal="center"/>
    </xf>
    <xf numFmtId="0" fontId="0" fillId="6" borderId="9" xfId="0" applyFill="1" applyBorder="1" applyAlignment="1">
      <alignment horizontal="center" vertical="center" wrapText="1"/>
    </xf>
    <xf numFmtId="0" fontId="0" fillId="6" borderId="9" xfId="0" applyFill="1" applyBorder="1" applyAlignment="1">
      <alignment horizontal="left" vertical="center" wrapText="1"/>
    </xf>
    <xf numFmtId="0" fontId="24"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0" fontId="24" fillId="6" borderId="10" xfId="0" applyFont="1" applyFill="1" applyBorder="1" applyAlignment="1">
      <alignment horizontal="center" vertical="center" wrapText="1"/>
    </xf>
    <xf numFmtId="0" fontId="0" fillId="6" borderId="10" xfId="0" applyFill="1" applyBorder="1" applyAlignment="1">
      <alignment horizontal="center" vertical="center" wrapText="1"/>
    </xf>
    <xf numFmtId="2" fontId="0" fillId="0" borderId="0" xfId="0" applyNumberFormat="1"/>
    <xf numFmtId="0" fontId="23" fillId="4" borderId="12" xfId="0" applyFont="1" applyFill="1" applyBorder="1" applyAlignment="1">
      <alignment horizontal="center"/>
    </xf>
    <xf numFmtId="0" fontId="23" fillId="4" borderId="17" xfId="0" applyFont="1" applyFill="1" applyBorder="1" applyAlignment="1">
      <alignment horizontal="center"/>
    </xf>
    <xf numFmtId="2" fontId="5" fillId="0" borderId="7" xfId="0" applyNumberFormat="1" applyFont="1" applyFill="1" applyBorder="1"/>
    <xf numFmtId="2" fontId="2" fillId="0" borderId="0" xfId="0" applyNumberFormat="1" applyFont="1"/>
    <xf numFmtId="2" fontId="2" fillId="5" borderId="0" xfId="0" applyNumberFormat="1" applyFont="1" applyFill="1"/>
    <xf numFmtId="4" fontId="5" fillId="0" borderId="7" xfId="0" applyNumberFormat="1" applyFont="1" applyFill="1" applyBorder="1"/>
    <xf numFmtId="4" fontId="5" fillId="0" borderId="0" xfId="0" applyNumberFormat="1" applyFont="1" applyFill="1" applyBorder="1"/>
    <xf numFmtId="4" fontId="22" fillId="4" borderId="0" xfId="0" applyNumberFormat="1" applyFont="1" applyFill="1"/>
    <xf numFmtId="4" fontId="0" fillId="0" borderId="0" xfId="0" applyNumberFormat="1"/>
    <xf numFmtId="2" fontId="23" fillId="4" borderId="0" xfId="0" applyNumberFormat="1" applyFont="1" applyFill="1" applyBorder="1"/>
    <xf numFmtId="0" fontId="5" fillId="0" borderId="8" xfId="0" applyFont="1" applyFill="1" applyBorder="1"/>
    <xf numFmtId="173" fontId="6" fillId="0" borderId="8" xfId="0" applyNumberFormat="1" applyFont="1" applyFill="1" applyBorder="1" applyAlignment="1">
      <alignment horizontal="center"/>
    </xf>
    <xf numFmtId="173" fontId="6" fillId="0" borderId="9" xfId="0" applyNumberFormat="1" applyFont="1" applyFill="1" applyBorder="1" applyAlignment="1">
      <alignment horizontal="center"/>
    </xf>
    <xf numFmtId="0" fontId="0" fillId="0" borderId="8" xfId="0" applyFill="1" applyBorder="1"/>
    <xf numFmtId="0" fontId="23" fillId="4" borderId="8" xfId="0" quotePrefix="1" applyFont="1" applyFill="1" applyBorder="1" applyAlignment="1">
      <alignment horizontal="center"/>
    </xf>
    <xf numFmtId="0" fontId="23" fillId="4" borderId="10" xfId="0" quotePrefix="1" applyFont="1" applyFill="1" applyBorder="1" applyAlignment="1">
      <alignment horizontal="center"/>
    </xf>
    <xf numFmtId="10" fontId="6" fillId="0" borderId="17" xfId="37" applyNumberFormat="1" applyFont="1" applyFill="1" applyBorder="1"/>
    <xf numFmtId="10" fontId="23" fillId="4" borderId="8" xfId="37" applyNumberFormat="1" applyFont="1" applyFill="1" applyBorder="1" applyAlignment="1">
      <alignment horizontal="right"/>
    </xf>
    <xf numFmtId="10" fontId="23" fillId="4" borderId="10" xfId="37" applyNumberFormat="1" applyFont="1" applyFill="1" applyBorder="1" applyAlignment="1">
      <alignment horizontal="right"/>
    </xf>
    <xf numFmtId="0" fontId="6" fillId="0" borderId="15" xfId="0" applyFont="1" applyFill="1" applyBorder="1" applyAlignment="1">
      <alignment horizontal="left" wrapText="1"/>
    </xf>
    <xf numFmtId="0" fontId="6" fillId="0" borderId="17" xfId="0" applyFont="1" applyFill="1" applyBorder="1"/>
    <xf numFmtId="0" fontId="23" fillId="4" borderId="20" xfId="18" applyFont="1" applyFill="1" applyBorder="1" applyAlignment="1">
      <alignment horizontal="left"/>
    </xf>
    <xf numFmtId="0" fontId="17" fillId="0" borderId="18" xfId="18" applyFont="1" applyFill="1" applyBorder="1" applyAlignment="1">
      <alignment horizontal="left"/>
    </xf>
    <xf numFmtId="14" fontId="6" fillId="0" borderId="0" xfId="0" applyNumberFormat="1" applyFont="1" applyFill="1" applyBorder="1" applyAlignment="1">
      <alignment horizontal="left"/>
    </xf>
    <xf numFmtId="14" fontId="6" fillId="0" borderId="7" xfId="0" applyNumberFormat="1" applyFont="1" applyFill="1" applyBorder="1" applyAlignment="1">
      <alignment horizontal="center"/>
    </xf>
    <xf numFmtId="0" fontId="5" fillId="0" borderId="0" xfId="0" applyFont="1" applyFill="1" applyBorder="1" applyAlignment="1">
      <alignment horizontal="center"/>
    </xf>
    <xf numFmtId="3" fontId="5" fillId="0" borderId="7" xfId="0" applyNumberFormat="1" applyFont="1" applyFill="1" applyBorder="1"/>
    <xf numFmtId="3" fontId="5" fillId="0" borderId="0" xfId="0" applyNumberFormat="1" applyFont="1" applyFill="1" applyBorder="1"/>
    <xf numFmtId="3" fontId="5" fillId="0" borderId="8" xfId="0" applyNumberFormat="1" applyFont="1" applyFill="1" applyBorder="1" applyAlignment="1">
      <alignment horizontal="right"/>
    </xf>
    <xf numFmtId="3" fontId="6" fillId="0" borderId="9" xfId="1" applyNumberFormat="1" applyFont="1" applyFill="1" applyBorder="1" applyAlignment="1">
      <alignment horizontal="right"/>
    </xf>
    <xf numFmtId="3" fontId="0" fillId="0" borderId="0" xfId="0" applyNumberFormat="1"/>
    <xf numFmtId="0" fontId="5"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5" fillId="0" borderId="7" xfId="0" applyFont="1" applyFill="1" applyBorder="1" applyAlignment="1">
      <alignment horizontal="center"/>
    </xf>
    <xf numFmtId="170" fontId="6" fillId="0" borderId="8" xfId="0" applyNumberFormat="1" applyFont="1" applyFill="1" applyBorder="1" applyAlignment="1">
      <alignment horizontal="right"/>
    </xf>
    <xf numFmtId="170" fontId="6"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6" fillId="0" borderId="9" xfId="0" applyNumberFormat="1" applyFont="1" applyFill="1" applyBorder="1" applyAlignment="1">
      <alignment horizontal="right"/>
    </xf>
    <xf numFmtId="3" fontId="6" fillId="0" borderId="9" xfId="0" applyNumberFormat="1" applyFont="1" applyFill="1" applyBorder="1"/>
    <xf numFmtId="3" fontId="6" fillId="0" borderId="9" xfId="0" applyNumberFormat="1" applyFont="1" applyFill="1" applyBorder="1" applyAlignment="1">
      <alignment horizontal="center"/>
    </xf>
    <xf numFmtId="3" fontId="5" fillId="0" borderId="7" xfId="0" applyNumberFormat="1" applyFont="1" applyFill="1" applyBorder="1" applyAlignment="1">
      <alignment horizontal="right"/>
    </xf>
    <xf numFmtId="3" fontId="5" fillId="0" borderId="0" xfId="0" applyNumberFormat="1" applyFont="1" applyFill="1" applyBorder="1" applyAlignment="1">
      <alignment horizontal="right"/>
    </xf>
    <xf numFmtId="3" fontId="6"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5" fillId="0" borderId="7" xfId="0" applyNumberFormat="1" applyFont="1" applyFill="1" applyBorder="1"/>
    <xf numFmtId="10" fontId="5" fillId="0" borderId="8" xfId="0" applyNumberFormat="1" applyFont="1" applyFill="1" applyBorder="1" applyAlignment="1">
      <alignment horizontal="right"/>
    </xf>
    <xf numFmtId="10" fontId="0" fillId="0" borderId="0" xfId="0" applyNumberFormat="1"/>
    <xf numFmtId="170" fontId="5" fillId="0" borderId="7" xfId="0" applyNumberFormat="1" applyFont="1" applyFill="1" applyBorder="1"/>
    <xf numFmtId="170" fontId="5" fillId="0" borderId="0" xfId="0" applyNumberFormat="1" applyFont="1" applyFill="1" applyBorder="1"/>
    <xf numFmtId="170" fontId="0" fillId="0" borderId="0" xfId="0" applyNumberFormat="1"/>
    <xf numFmtId="0" fontId="6" fillId="0" borderId="10" xfId="0" applyFont="1" applyFill="1" applyBorder="1" applyAlignment="1">
      <alignment horizontal="center"/>
    </xf>
    <xf numFmtId="170" fontId="6" fillId="0" borderId="10" xfId="0" applyNumberFormat="1" applyFont="1" applyFill="1" applyBorder="1" applyAlignment="1">
      <alignment horizontal="center"/>
    </xf>
    <xf numFmtId="3" fontId="6" fillId="0" borderId="0" xfId="0" applyNumberFormat="1" applyFont="1" applyFill="1" applyBorder="1" applyAlignment="1">
      <alignment horizontal="center"/>
    </xf>
    <xf numFmtId="2" fontId="5" fillId="0" borderId="7" xfId="0" applyNumberFormat="1" applyFont="1" applyFill="1" applyBorder="1" applyAlignment="1">
      <alignment horizontal="center"/>
    </xf>
    <xf numFmtId="2" fontId="6"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6" fillId="0" borderId="19" xfId="0" applyNumberFormat="1" applyFont="1" applyFill="1" applyBorder="1" applyAlignment="1">
      <alignment horizontal="center"/>
    </xf>
    <xf numFmtId="2" fontId="0" fillId="0" borderId="0" xfId="0" applyNumberFormat="1" applyAlignment="1">
      <alignment horizontal="center"/>
    </xf>
    <xf numFmtId="0" fontId="5" fillId="0" borderId="15" xfId="0" applyFont="1" applyFill="1" applyBorder="1" applyAlignment="1">
      <alignment wrapText="1"/>
    </xf>
    <xf numFmtId="0" fontId="5" fillId="0" borderId="15" xfId="0" applyFont="1" applyFill="1" applyBorder="1" applyAlignment="1">
      <alignment vertical="top" wrapText="1"/>
    </xf>
    <xf numFmtId="15" fontId="14" fillId="0" borderId="22" xfId="16" applyNumberFormat="1" applyFont="1" applyFill="1" applyBorder="1" applyAlignment="1">
      <alignment horizontal="right"/>
    </xf>
    <xf numFmtId="15" fontId="14" fillId="0" borderId="23" xfId="16" applyNumberFormat="1" applyFont="1" applyFill="1" applyBorder="1" applyAlignment="1">
      <alignment horizontal="right"/>
    </xf>
    <xf numFmtId="0" fontId="19" fillId="2" borderId="12" xfId="0" applyFont="1" applyFill="1" applyBorder="1" applyAlignment="1">
      <alignment horizontal="left"/>
    </xf>
    <xf numFmtId="0" fontId="19" fillId="2" borderId="19" xfId="0" applyFont="1" applyFill="1" applyBorder="1" applyAlignment="1">
      <alignment horizontal="left"/>
    </xf>
    <xf numFmtId="0" fontId="18" fillId="2" borderId="19" xfId="0" applyFont="1" applyFill="1" applyBorder="1" applyAlignment="1"/>
    <xf numFmtId="0" fontId="18" fillId="2" borderId="11" xfId="0" applyFont="1" applyFill="1" applyBorder="1" applyAlignment="1"/>
    <xf numFmtId="0" fontId="19" fillId="2" borderId="12" xfId="0" applyFont="1" applyFill="1" applyBorder="1" applyAlignment="1">
      <alignment wrapText="1"/>
    </xf>
    <xf numFmtId="0" fontId="19" fillId="2" borderId="19" xfId="0" applyFont="1" applyFill="1" applyBorder="1" applyAlignment="1">
      <alignment wrapText="1"/>
    </xf>
    <xf numFmtId="0" fontId="18" fillId="2" borderId="15" xfId="0" applyFont="1" applyFill="1" applyBorder="1" applyAlignment="1"/>
    <xf numFmtId="0" fontId="18" fillId="2" borderId="0" xfId="0" applyFont="1" applyFill="1" applyBorder="1" applyAlignment="1"/>
    <xf numFmtId="0" fontId="18" fillId="2" borderId="16" xfId="0" applyFont="1" applyFill="1" applyBorder="1" applyAlignment="1"/>
    <xf numFmtId="0" fontId="19" fillId="2" borderId="17" xfId="0" applyFont="1" applyFill="1" applyBorder="1" applyAlignment="1">
      <alignment wrapText="1"/>
    </xf>
    <xf numFmtId="0" fontId="19" fillId="2" borderId="7" xfId="0" applyFont="1" applyFill="1" applyBorder="1" applyAlignment="1">
      <alignment wrapText="1"/>
    </xf>
    <xf numFmtId="0" fontId="19" fillId="2" borderId="13" xfId="0" applyFont="1" applyFill="1" applyBorder="1" applyAlignment="1">
      <alignment wrapText="1"/>
    </xf>
    <xf numFmtId="165" fontId="6" fillId="0" borderId="8" xfId="1" applyNumberFormat="1" applyFont="1" applyFill="1" applyBorder="1" applyAlignment="1">
      <alignment horizontal="right"/>
    </xf>
    <xf numFmtId="166" fontId="6" fillId="0" borderId="10" xfId="1" applyNumberFormat="1" applyFont="1" applyFill="1" applyBorder="1" applyAlignment="1">
      <alignment horizontal="right"/>
    </xf>
    <xf numFmtId="166" fontId="0" fillId="0" borderId="0" xfId="0" applyNumberFormat="1" applyFont="1"/>
    <xf numFmtId="167" fontId="6" fillId="0" borderId="9" xfId="29" applyNumberFormat="1" applyFont="1" applyFill="1" applyBorder="1"/>
    <xf numFmtId="166" fontId="6" fillId="0" borderId="9" xfId="6" applyNumberFormat="1" applyFont="1" applyFill="1" applyBorder="1" applyAlignment="1">
      <alignment horizontal="right"/>
    </xf>
    <xf numFmtId="167" fontId="6" fillId="0" borderId="10" xfId="29" applyNumberFormat="1" applyFont="1" applyFill="1" applyBorder="1"/>
    <xf numFmtId="0" fontId="19" fillId="2" borderId="8" xfId="0" applyFont="1" applyFill="1" applyBorder="1" applyAlignment="1">
      <alignment horizontal="center"/>
    </xf>
    <xf numFmtId="0" fontId="19" fillId="2" borderId="8" xfId="0" applyFont="1" applyFill="1" applyBorder="1" applyAlignment="1">
      <alignment horizontal="center" wrapText="1"/>
    </xf>
    <xf numFmtId="0" fontId="19" fillId="2" borderId="13" xfId="0" applyFont="1" applyFill="1" applyBorder="1" applyAlignment="1">
      <alignment horizontal="center"/>
    </xf>
    <xf numFmtId="0" fontId="19" fillId="2" borderId="10" xfId="0" applyFont="1" applyFill="1" applyBorder="1" applyAlignment="1">
      <alignment horizontal="center"/>
    </xf>
    <xf numFmtId="0" fontId="19" fillId="2" borderId="9" xfId="0" applyFont="1" applyFill="1" applyBorder="1" applyAlignment="1">
      <alignment horizontal="center"/>
    </xf>
    <xf numFmtId="165" fontId="6" fillId="0" borderId="9" xfId="12" quotePrefix="1" applyNumberFormat="1" applyFont="1" applyFill="1" applyBorder="1" applyAlignment="1">
      <alignment horizontal="right"/>
    </xf>
    <xf numFmtId="165" fontId="6" fillId="0" borderId="15" xfId="12" quotePrefix="1" applyNumberFormat="1" applyFont="1" applyFill="1" applyBorder="1" applyAlignment="1">
      <alignment horizontal="right"/>
    </xf>
    <xf numFmtId="43" fontId="6" fillId="0" borderId="12" xfId="1" quotePrefix="1" applyFont="1" applyFill="1" applyBorder="1" applyAlignment="1">
      <alignment horizontal="right"/>
    </xf>
    <xf numFmtId="43" fontId="6" fillId="0" borderId="8" xfId="1" quotePrefix="1" applyFont="1" applyFill="1" applyBorder="1" applyAlignment="1">
      <alignment horizontal="right"/>
    </xf>
    <xf numFmtId="165" fontId="6" fillId="0" borderId="9" xfId="1" quotePrefix="1" applyNumberFormat="1" applyFont="1" applyFill="1" applyBorder="1" applyAlignment="1">
      <alignment horizontal="right"/>
    </xf>
    <xf numFmtId="165" fontId="6" fillId="0" borderId="15" xfId="1" quotePrefix="1" applyNumberFormat="1" applyFont="1" applyFill="1" applyBorder="1" applyAlignment="1">
      <alignment horizontal="right"/>
    </xf>
    <xf numFmtId="43" fontId="6" fillId="0" borderId="15" xfId="1" quotePrefix="1" applyFont="1" applyFill="1" applyBorder="1" applyAlignment="1">
      <alignment horizontal="right"/>
    </xf>
    <xf numFmtId="43" fontId="6" fillId="0" borderId="9" xfId="1" quotePrefix="1" applyFont="1" applyFill="1" applyBorder="1" applyAlignment="1">
      <alignment horizontal="right"/>
    </xf>
    <xf numFmtId="0" fontId="0" fillId="0" borderId="14" xfId="0" applyFont="1" applyFill="1" applyBorder="1"/>
    <xf numFmtId="165" fontId="6" fillId="0" borderId="20" xfId="4" quotePrefix="1" applyNumberFormat="1" applyFont="1" applyFill="1" applyBorder="1" applyAlignment="1">
      <alignment horizontal="right"/>
    </xf>
    <xf numFmtId="43" fontId="6" fillId="0" borderId="18" xfId="1" quotePrefix="1" applyFont="1" applyFill="1" applyBorder="1" applyAlignment="1">
      <alignment horizontal="right"/>
    </xf>
    <xf numFmtId="43" fontId="6" fillId="0" borderId="20" xfId="1" quotePrefix="1" applyFont="1" applyFill="1" applyBorder="1" applyAlignment="1">
      <alignment horizontal="right"/>
    </xf>
    <xf numFmtId="0" fontId="0" fillId="0" borderId="0" xfId="0" applyFont="1" applyAlignment="1"/>
    <xf numFmtId="0" fontId="18" fillId="2" borderId="11" xfId="0" applyFont="1" applyFill="1" applyBorder="1"/>
    <xf numFmtId="0" fontId="19" fillId="2" borderId="15" xfId="0" applyFont="1" applyFill="1" applyBorder="1" applyAlignment="1">
      <alignment horizontal="center"/>
    </xf>
    <xf numFmtId="0" fontId="18" fillId="2" borderId="16" xfId="0" applyFont="1" applyFill="1" applyBorder="1"/>
    <xf numFmtId="0" fontId="19" fillId="2" borderId="16" xfId="0" applyFont="1" applyFill="1" applyBorder="1" applyAlignment="1">
      <alignment horizontal="center"/>
    </xf>
    <xf numFmtId="41" fontId="6" fillId="0" borderId="16" xfId="1" quotePrefix="1" applyNumberFormat="1" applyFont="1" applyFill="1" applyBorder="1" applyAlignment="1">
      <alignment horizontal="left"/>
    </xf>
    <xf numFmtId="0" fontId="19" fillId="2" borderId="12" xfId="0" applyFont="1" applyFill="1" applyBorder="1" applyAlignment="1"/>
    <xf numFmtId="164" fontId="6" fillId="0" borderId="9" xfId="1" applyNumberFormat="1" applyFont="1" applyFill="1" applyBorder="1" applyAlignment="1">
      <alignment horizontal="right"/>
    </xf>
    <xf numFmtId="0" fontId="19" fillId="2" borderId="17" xfId="0" applyFont="1" applyFill="1" applyBorder="1" applyAlignment="1">
      <alignment horizontal="center"/>
    </xf>
    <xf numFmtId="0" fontId="18" fillId="2" borderId="13" xfId="0" applyFont="1" applyFill="1" applyBorder="1"/>
    <xf numFmtId="0" fontId="19" fillId="0" borderId="12" xfId="0" applyFont="1" applyFill="1" applyBorder="1" applyAlignment="1">
      <alignment horizontal="center"/>
    </xf>
    <xf numFmtId="0" fontId="18" fillId="0" borderId="11" xfId="0" applyFont="1" applyFill="1" applyBorder="1"/>
    <xf numFmtId="0" fontId="19" fillId="0" borderId="11" xfId="0" applyFont="1" applyFill="1" applyBorder="1" applyAlignment="1">
      <alignment horizontal="center"/>
    </xf>
    <xf numFmtId="0" fontId="19" fillId="0" borderId="8" xfId="0" applyFont="1" applyFill="1" applyBorder="1" applyAlignment="1">
      <alignment horizontal="center"/>
    </xf>
    <xf numFmtId="41" fontId="6" fillId="0" borderId="9" xfId="1" quotePrefix="1" applyNumberFormat="1" applyFont="1" applyFill="1" applyBorder="1" applyAlignment="1">
      <alignment horizontal="left"/>
    </xf>
    <xf numFmtId="164" fontId="6" fillId="0" borderId="9" xfId="1" quotePrefix="1" applyNumberFormat="1" applyFont="1" applyFill="1" applyBorder="1" applyAlignment="1">
      <alignment horizontal="left"/>
    </xf>
    <xf numFmtId="0" fontId="19" fillId="2" borderId="15" xfId="0" applyFont="1" applyFill="1" applyBorder="1" applyAlignment="1"/>
    <xf numFmtId="0" fontId="19" fillId="2" borderId="9" xfId="0" applyFont="1" applyFill="1" applyBorder="1" applyAlignment="1">
      <alignment horizontal="center" vertical="top"/>
    </xf>
    <xf numFmtId="164" fontId="6" fillId="0" borderId="8" xfId="7" applyFont="1" applyFill="1" applyBorder="1" applyAlignment="1">
      <alignment horizontal="left"/>
    </xf>
    <xf numFmtId="43" fontId="6" fillId="0" borderId="0" xfId="1" applyFont="1" applyFill="1" applyBorder="1" applyAlignment="1">
      <alignment horizontal="right"/>
    </xf>
    <xf numFmtId="169" fontId="6" fillId="0" borderId="12" xfId="7" applyNumberFormat="1" applyFont="1" applyFill="1" applyBorder="1" applyAlignment="1">
      <alignment horizontal="left"/>
    </xf>
    <xf numFmtId="43" fontId="6" fillId="0" borderId="8" xfId="1" applyFont="1" applyFill="1" applyBorder="1" applyAlignment="1">
      <alignment horizontal="right"/>
    </xf>
    <xf numFmtId="0" fontId="19" fillId="2" borderId="10" xfId="0" applyFont="1" applyFill="1" applyBorder="1" applyAlignment="1">
      <alignment horizontal="center" vertical="top"/>
    </xf>
    <xf numFmtId="164" fontId="6" fillId="0" borderId="9" xfId="7" applyFont="1" applyFill="1" applyBorder="1" applyAlignment="1">
      <alignment horizontal="left"/>
    </xf>
    <xf numFmtId="169" fontId="6" fillId="0" borderId="15" xfId="7" applyNumberFormat="1" applyFont="1" applyFill="1" applyBorder="1" applyAlignment="1">
      <alignment horizontal="left"/>
    </xf>
    <xf numFmtId="43" fontId="6" fillId="0" borderId="9" xfId="1" applyFont="1" applyFill="1" applyBorder="1" applyAlignment="1">
      <alignment horizontal="right"/>
    </xf>
    <xf numFmtId="164" fontId="6" fillId="0" borderId="8" xfId="11" applyNumberFormat="1" applyFont="1" applyFill="1" applyBorder="1" applyAlignment="1">
      <alignment horizontal="right" vertical="top"/>
    </xf>
    <xf numFmtId="164" fontId="6" fillId="0" borderId="8" xfId="11" applyNumberFormat="1" applyFont="1" applyFill="1" applyBorder="1" applyAlignment="1">
      <alignment horizontal="right"/>
    </xf>
    <xf numFmtId="164" fontId="6" fillId="0" borderId="9" xfId="11" applyNumberFormat="1" applyFont="1" applyFill="1" applyBorder="1" applyAlignment="1">
      <alignment horizontal="right"/>
    </xf>
    <xf numFmtId="164" fontId="6" fillId="0" borderId="10" xfId="11" applyNumberFormat="1" applyFont="1" applyFill="1" applyBorder="1" applyAlignment="1">
      <alignment horizontal="right"/>
    </xf>
    <xf numFmtId="0" fontId="5" fillId="0" borderId="19" xfId="15" applyFont="1" applyFill="1" applyBorder="1" applyAlignment="1">
      <alignment vertical="top" wrapText="1"/>
    </xf>
    <xf numFmtId="169" fontId="6" fillId="0" borderId="20" xfId="1" applyNumberFormat="1" applyFont="1" applyFill="1" applyBorder="1" applyAlignment="1">
      <alignment horizontal="left"/>
    </xf>
    <xf numFmtId="43" fontId="6" fillId="0" borderId="14" xfId="1" quotePrefix="1" applyFont="1" applyFill="1" applyBorder="1" applyAlignment="1">
      <alignment horizontal="right"/>
    </xf>
    <xf numFmtId="169" fontId="6" fillId="0" borderId="18" xfId="1" applyNumberFormat="1" applyFont="1" applyFill="1" applyBorder="1" applyAlignment="1">
      <alignment horizontal="left"/>
    </xf>
    <xf numFmtId="0" fontId="5" fillId="0" borderId="0" xfId="15" applyFont="1" applyFill="1" applyBorder="1" applyAlignment="1">
      <alignment vertical="top" wrapText="1"/>
    </xf>
    <xf numFmtId="0" fontId="19" fillId="3" borderId="8"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9" xfId="0" applyFont="1" applyFill="1" applyBorder="1" applyAlignment="1">
      <alignment horizontal="center"/>
    </xf>
    <xf numFmtId="0" fontId="19" fillId="3" borderId="10" xfId="0" applyFont="1" applyFill="1" applyBorder="1" applyAlignment="1">
      <alignment horizontal="center"/>
    </xf>
    <xf numFmtId="0" fontId="19" fillId="3" borderId="13" xfId="0" applyFont="1" applyFill="1" applyBorder="1" applyAlignment="1">
      <alignment horizontal="center"/>
    </xf>
    <xf numFmtId="0" fontId="0" fillId="0" borderId="11" xfId="0" applyFill="1" applyBorder="1"/>
    <xf numFmtId="165" fontId="6" fillId="0" borderId="11" xfId="1" applyNumberFormat="1" applyFont="1" applyFill="1" applyBorder="1" applyAlignment="1">
      <alignment horizontal="right"/>
    </xf>
    <xf numFmtId="169" fontId="6" fillId="0" borderId="8" xfId="1" applyNumberFormat="1" applyFont="1" applyFill="1" applyBorder="1" applyAlignment="1">
      <alignment horizontal="right"/>
    </xf>
    <xf numFmtId="0" fontId="20" fillId="0" borderId="20" xfId="0" applyFont="1" applyBorder="1"/>
    <xf numFmtId="0" fontId="16" fillId="0" borderId="20" xfId="0" applyFont="1" applyBorder="1"/>
    <xf numFmtId="0" fontId="16" fillId="0" borderId="14" xfId="0" applyFont="1" applyBorder="1"/>
    <xf numFmtId="0" fontId="0" fillId="0" borderId="13" xfId="0" applyFill="1" applyBorder="1"/>
    <xf numFmtId="165" fontId="6" fillId="0" borderId="16" xfId="1" applyNumberFormat="1" applyFont="1" applyFill="1" applyBorder="1" applyAlignment="1">
      <alignment horizontal="right"/>
    </xf>
    <xf numFmtId="169" fontId="6" fillId="0" borderId="9" xfId="1" applyNumberFormat="1" applyFont="1" applyFill="1" applyBorder="1" applyAlignment="1">
      <alignment horizontal="right"/>
    </xf>
    <xf numFmtId="165" fontId="17" fillId="0" borderId="20" xfId="1" applyNumberFormat="1" applyFont="1" applyFill="1" applyBorder="1"/>
    <xf numFmtId="43" fontId="17" fillId="0" borderId="20" xfId="1" applyFont="1" applyFill="1" applyBorder="1"/>
    <xf numFmtId="165" fontId="17" fillId="0" borderId="0" xfId="1" applyNumberFormat="1" applyFont="1" applyBorder="1"/>
    <xf numFmtId="9" fontId="17" fillId="0" borderId="0" xfId="0" applyNumberFormat="1" applyFont="1" applyBorder="1"/>
    <xf numFmtId="10" fontId="6" fillId="0" borderId="20" xfId="39" applyNumberFormat="1" applyFont="1" applyFill="1" applyBorder="1" applyAlignment="1">
      <alignment horizontal="center"/>
    </xf>
    <xf numFmtId="10" fontId="6" fillId="0" borderId="20" xfId="41" applyNumberFormat="1" applyFont="1" applyFill="1" applyBorder="1" applyAlignment="1">
      <alignment horizontal="center"/>
    </xf>
    <xf numFmtId="10" fontId="6" fillId="0" borderId="14" xfId="39" applyNumberFormat="1" applyFont="1" applyFill="1" applyBorder="1" applyAlignment="1">
      <alignment horizontal="center"/>
    </xf>
    <xf numFmtId="169" fontId="6" fillId="0" borderId="11" xfId="1" applyNumberFormat="1" applyFont="1" applyFill="1" applyBorder="1" applyAlignment="1">
      <alignment horizontal="right"/>
    </xf>
    <xf numFmtId="169" fontId="6" fillId="0" borderId="16" xfId="1" applyNumberFormat="1" applyFont="1" applyFill="1" applyBorder="1" applyAlignment="1">
      <alignment horizontal="right"/>
    </xf>
    <xf numFmtId="169" fontId="6" fillId="0" borderId="14" xfId="0" applyNumberFormat="1" applyFont="1" applyFill="1" applyBorder="1" applyAlignment="1">
      <alignment horizontal="left"/>
    </xf>
    <xf numFmtId="43" fontId="6" fillId="0" borderId="20" xfId="1" applyFont="1" applyFill="1" applyBorder="1" applyAlignment="1">
      <alignment horizontal="right"/>
    </xf>
    <xf numFmtId="169" fontId="6" fillId="0" borderId="20" xfId="0" applyNumberFormat="1" applyFont="1" applyFill="1" applyBorder="1" applyAlignment="1">
      <alignment horizontal="left"/>
    </xf>
    <xf numFmtId="164" fontId="6" fillId="0" borderId="8" xfId="5" applyFont="1" applyFill="1" applyBorder="1"/>
    <xf numFmtId="43" fontId="6" fillId="0" borderId="8" xfId="1" applyFont="1" applyFill="1" applyBorder="1"/>
    <xf numFmtId="0" fontId="17" fillId="0" borderId="8" xfId="0" applyFont="1" applyBorder="1"/>
    <xf numFmtId="10" fontId="17" fillId="0" borderId="8" xfId="0" applyNumberFormat="1" applyFont="1" applyBorder="1" applyAlignment="1">
      <alignment horizontal="right"/>
    </xf>
    <xf numFmtId="164" fontId="6" fillId="0" borderId="9" xfId="5" applyFont="1" applyFill="1" applyBorder="1"/>
    <xf numFmtId="43" fontId="6" fillId="0" borderId="9" xfId="1" applyFont="1" applyFill="1" applyBorder="1"/>
    <xf numFmtId="0" fontId="17" fillId="0" borderId="9" xfId="0" applyFont="1" applyBorder="1"/>
    <xf numFmtId="10" fontId="17" fillId="0" borderId="9" xfId="0" applyNumberFormat="1" applyFont="1" applyBorder="1" applyAlignment="1">
      <alignment horizontal="right"/>
    </xf>
    <xf numFmtId="0" fontId="17" fillId="0" borderId="10" xfId="0" applyFont="1" applyBorder="1"/>
    <xf numFmtId="164" fontId="6" fillId="0" borderId="10" xfId="5" applyFont="1" applyFill="1" applyBorder="1"/>
    <xf numFmtId="169" fontId="6" fillId="0" borderId="13" xfId="0" applyNumberFormat="1" applyFont="1" applyFill="1" applyBorder="1" applyAlignment="1">
      <alignment horizontal="left"/>
    </xf>
    <xf numFmtId="0" fontId="19" fillId="2" borderId="17" xfId="0" applyFont="1" applyFill="1" applyBorder="1" applyAlignment="1"/>
    <xf numFmtId="164" fontId="6" fillId="0" borderId="16" xfId="1" applyNumberFormat="1" applyFont="1" applyFill="1" applyBorder="1" applyAlignment="1">
      <alignment horizontal="center"/>
    </xf>
    <xf numFmtId="43" fontId="6" fillId="0" borderId="9" xfId="1" quotePrefix="1" applyFont="1" applyFill="1" applyBorder="1" applyAlignment="1"/>
    <xf numFmtId="165" fontId="6" fillId="0" borderId="8" xfId="0" applyNumberFormat="1" applyFont="1" applyFill="1" applyBorder="1" applyAlignment="1">
      <alignment horizontal="center"/>
    </xf>
    <xf numFmtId="43" fontId="6" fillId="0" borderId="16" xfId="1" quotePrefix="1" applyFont="1" applyFill="1" applyBorder="1" applyAlignment="1"/>
    <xf numFmtId="169" fontId="6" fillId="0" borderId="8" xfId="1" quotePrefix="1" applyNumberFormat="1" applyFont="1" applyFill="1" applyBorder="1" applyAlignment="1"/>
    <xf numFmtId="43" fontId="6" fillId="0" borderId="8" xfId="1" quotePrefix="1" applyFont="1" applyFill="1" applyBorder="1" applyAlignment="1"/>
    <xf numFmtId="165" fontId="6" fillId="0" borderId="9" xfId="0" applyNumberFormat="1" applyFont="1" applyFill="1" applyBorder="1" applyAlignment="1">
      <alignment horizontal="center"/>
    </xf>
    <xf numFmtId="169" fontId="6" fillId="0" borderId="9" xfId="1" quotePrefix="1" applyNumberFormat="1" applyFont="1" applyFill="1" applyBorder="1" applyAlignment="1"/>
    <xf numFmtId="169" fontId="6" fillId="0" borderId="20" xfId="1" quotePrefix="1" applyNumberFormat="1" applyFont="1" applyFill="1" applyBorder="1" applyAlignment="1"/>
    <xf numFmtId="43" fontId="6" fillId="0" borderId="20" xfId="1" quotePrefix="1" applyFont="1" applyFill="1" applyBorder="1" applyAlignment="1"/>
    <xf numFmtId="165" fontId="6" fillId="0" borderId="14" xfId="1" quotePrefix="1" applyNumberFormat="1" applyFont="1" applyFill="1" applyBorder="1" applyAlignment="1"/>
    <xf numFmtId="43" fontId="6" fillId="0" borderId="14" xfId="1" applyFont="1" applyFill="1" applyBorder="1" applyAlignment="1">
      <alignment horizontal="right"/>
    </xf>
    <xf numFmtId="165" fontId="6" fillId="0" borderId="20" xfId="1" quotePrefix="1" applyNumberFormat="1" applyFont="1" applyFill="1" applyBorder="1" applyAlignment="1"/>
    <xf numFmtId="165" fontId="6" fillId="0" borderId="16" xfId="13" applyNumberFormat="1" applyFont="1" applyFill="1" applyBorder="1"/>
    <xf numFmtId="43" fontId="6" fillId="0" borderId="9" xfId="13" applyFont="1" applyFill="1" applyBorder="1"/>
    <xf numFmtId="169" fontId="6" fillId="0" borderId="9" xfId="1" quotePrefix="1" applyNumberFormat="1" applyFont="1" applyFill="1" applyBorder="1" applyAlignment="1">
      <alignment horizontal="right"/>
    </xf>
    <xf numFmtId="165" fontId="6" fillId="0" borderId="20" xfId="1" quotePrefix="1" applyNumberFormat="1" applyFont="1" applyFill="1" applyBorder="1" applyAlignment="1">
      <alignment horizontal="right"/>
    </xf>
    <xf numFmtId="0" fontId="6" fillId="0" borderId="20" xfId="0" applyFont="1" applyFill="1" applyBorder="1" applyAlignment="1">
      <alignment horizontal="left"/>
    </xf>
    <xf numFmtId="165" fontId="6" fillId="0" borderId="14" xfId="26" applyNumberFormat="1" applyFont="1" applyFill="1" applyBorder="1"/>
    <xf numFmtId="43" fontId="6" fillId="0" borderId="20" xfId="1" applyFont="1" applyFill="1" applyBorder="1"/>
    <xf numFmtId="43" fontId="6" fillId="0" borderId="20" xfId="27" applyNumberFormat="1" applyFont="1" applyFill="1" applyBorder="1"/>
    <xf numFmtId="2" fontId="6" fillId="0" borderId="9" xfId="0" applyNumberFormat="1" applyFont="1" applyFill="1" applyBorder="1" applyAlignment="1">
      <alignment horizontal="center"/>
    </xf>
    <xf numFmtId="10" fontId="6" fillId="0" borderId="10" xfId="32" applyNumberFormat="1" applyFont="1" applyFill="1" applyBorder="1"/>
    <xf numFmtId="0" fontId="23" fillId="4" borderId="20" xfId="17" applyFont="1" applyFill="1" applyBorder="1" applyAlignment="1">
      <alignment horizontal="center"/>
    </xf>
    <xf numFmtId="0" fontId="23"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4" fillId="7" borderId="9" xfId="0" applyFont="1" applyFill="1" applyBorder="1" applyAlignment="1">
      <alignment horizontal="center"/>
    </xf>
    <xf numFmtId="0" fontId="0" fillId="6" borderId="10" xfId="0" applyFill="1" applyBorder="1"/>
    <xf numFmtId="0" fontId="0" fillId="7" borderId="0" xfId="0" applyFill="1" applyBorder="1"/>
    <xf numFmtId="0" fontId="2" fillId="0" borderId="0" xfId="0" applyFont="1" applyAlignment="1">
      <alignment horizontal="left" vertical="center" indent="2"/>
    </xf>
    <xf numFmtId="0" fontId="2" fillId="0" borderId="0" xfId="0" applyFont="1" applyAlignment="1">
      <alignment horizontal="left" vertical="center" indent="4"/>
    </xf>
    <xf numFmtId="0" fontId="2" fillId="0" borderId="0" xfId="0" applyFont="1" applyBorder="1" applyAlignment="1">
      <alignment horizontal="left" vertical="center" indent="4"/>
    </xf>
    <xf numFmtId="0" fontId="29" fillId="0" borderId="0" xfId="0" applyFont="1"/>
    <xf numFmtId="4" fontId="5" fillId="5" borderId="0" xfId="0" applyNumberFormat="1" applyFont="1" applyFill="1" applyBorder="1"/>
    <xf numFmtId="168" fontId="6" fillId="0" borderId="8" xfId="0" applyNumberFormat="1" applyFont="1" applyFill="1" applyBorder="1" applyAlignment="1">
      <alignment horizontal="center"/>
    </xf>
    <xf numFmtId="168" fontId="6" fillId="0" borderId="9" xfId="0" applyNumberFormat="1" applyFont="1" applyFill="1" applyBorder="1" applyAlignment="1">
      <alignment horizontal="center"/>
    </xf>
    <xf numFmtId="168" fontId="6" fillId="0" borderId="10" xfId="0" applyNumberFormat="1" applyFont="1" applyFill="1" applyBorder="1" applyAlignment="1">
      <alignment horizontal="center" wrapText="1"/>
    </xf>
    <xf numFmtId="4" fontId="6" fillId="0" borderId="20" xfId="18" applyNumberFormat="1" applyFont="1" applyFill="1" applyBorder="1"/>
    <xf numFmtId="10" fontId="6" fillId="0" borderId="9" xfId="37" applyNumberFormat="1" applyFont="1" applyFill="1" applyBorder="1" applyAlignment="1">
      <alignment horizontal="right" wrapText="1"/>
    </xf>
    <xf numFmtId="10" fontId="6" fillId="0" borderId="10" xfId="32" applyNumberFormat="1" applyFont="1" applyFill="1" applyBorder="1" applyAlignment="1">
      <alignment horizontal="right" wrapText="1"/>
    </xf>
    <xf numFmtId="0" fontId="14" fillId="0" borderId="4" xfId="16" applyFont="1" applyFill="1" applyBorder="1" applyAlignment="1">
      <alignment horizontal="left"/>
    </xf>
    <xf numFmtId="0" fontId="14" fillId="0" borderId="5" xfId="16" applyFont="1" applyFill="1" applyBorder="1" applyAlignment="1">
      <alignment horizontal="left"/>
    </xf>
    <xf numFmtId="15" fontId="14" fillId="0" borderId="6" xfId="16" applyNumberFormat="1" applyFont="1" applyFill="1" applyBorder="1" applyAlignment="1">
      <alignment horizontal="right"/>
    </xf>
    <xf numFmtId="0" fontId="14" fillId="0" borderId="2" xfId="0" applyFont="1" applyFill="1" applyBorder="1" applyAlignment="1">
      <alignment horizontal="left"/>
    </xf>
    <xf numFmtId="0" fontId="3" fillId="0" borderId="2" xfId="0" applyFont="1" applyFill="1" applyBorder="1"/>
    <xf numFmtId="41" fontId="0" fillId="0" borderId="0" xfId="0" applyNumberFormat="1"/>
    <xf numFmtId="43" fontId="6" fillId="0" borderId="10" xfId="1" applyFont="1" applyFill="1" applyBorder="1"/>
    <xf numFmtId="43" fontId="6" fillId="0" borderId="13" xfId="1" applyFont="1" applyFill="1" applyBorder="1" applyAlignment="1">
      <alignment horizontal="right"/>
    </xf>
    <xf numFmtId="165" fontId="6" fillId="0" borderId="11" xfId="13" applyNumberFormat="1" applyFont="1" applyFill="1" applyBorder="1"/>
    <xf numFmtId="43" fontId="6" fillId="0" borderId="8" xfId="13" applyFont="1" applyFill="1" applyBorder="1"/>
    <xf numFmtId="0" fontId="17" fillId="0" borderId="0" xfId="0" applyFont="1" applyFill="1" applyBorder="1"/>
    <xf numFmtId="0" fontId="19" fillId="0" borderId="7" xfId="0" quotePrefix="1" applyFont="1" applyFill="1" applyBorder="1" applyAlignment="1">
      <alignment horizontal="center" wrapText="1"/>
    </xf>
    <xf numFmtId="0" fontId="19" fillId="0" borderId="7" xfId="0" quotePrefix="1" applyFont="1" applyFill="1" applyBorder="1" applyAlignment="1">
      <alignment horizontal="left" wrapText="1"/>
    </xf>
    <xf numFmtId="3" fontId="19" fillId="0" borderId="7" xfId="0" quotePrefix="1" applyNumberFormat="1" applyFont="1" applyFill="1" applyBorder="1" applyAlignment="1">
      <alignment horizontal="center" wrapText="1"/>
    </xf>
    <xf numFmtId="3" fontId="19" fillId="0" borderId="7" xfId="0" quotePrefix="1" applyNumberFormat="1" applyFont="1" applyFill="1" applyBorder="1" applyAlignment="1">
      <alignment horizontal="right" wrapText="1"/>
    </xf>
    <xf numFmtId="0" fontId="19" fillId="0" borderId="7" xfId="0" quotePrefix="1" applyFont="1" applyFill="1" applyBorder="1" applyAlignment="1">
      <alignment horizontal="right" wrapText="1"/>
    </xf>
    <xf numFmtId="10" fontId="19" fillId="0" borderId="7" xfId="0" quotePrefix="1" applyNumberFormat="1" applyFont="1" applyFill="1" applyBorder="1" applyAlignment="1">
      <alignment horizontal="center" wrapText="1"/>
    </xf>
    <xf numFmtId="170" fontId="19" fillId="0" borderId="7" xfId="0" quotePrefix="1" applyNumberFormat="1" applyFont="1" applyFill="1" applyBorder="1" applyAlignment="1">
      <alignment horizontal="center" wrapText="1"/>
    </xf>
    <xf numFmtId="0" fontId="19" fillId="2" borderId="8" xfId="0" quotePrefix="1" applyFont="1" applyFill="1" applyBorder="1" applyAlignment="1">
      <alignment horizontal="center" wrapText="1"/>
    </xf>
    <xf numFmtId="3" fontId="19" fillId="2" borderId="8" xfId="0" quotePrefix="1" applyNumberFormat="1" applyFont="1" applyFill="1" applyBorder="1" applyAlignment="1">
      <alignment horizontal="center" wrapText="1"/>
    </xf>
    <xf numFmtId="10" fontId="19" fillId="2" borderId="8" xfId="0" quotePrefix="1" applyNumberFormat="1" applyFont="1" applyFill="1" applyBorder="1" applyAlignment="1">
      <alignment horizontal="center" wrapText="1"/>
    </xf>
    <xf numFmtId="170" fontId="19" fillId="2" borderId="8" xfId="0" quotePrefix="1" applyNumberFormat="1" applyFont="1" applyFill="1" applyBorder="1" applyAlignment="1">
      <alignment horizontal="center" wrapText="1"/>
    </xf>
    <xf numFmtId="0" fontId="17" fillId="0" borderId="9" xfId="0" applyFont="1" applyFill="1" applyBorder="1" applyAlignment="1">
      <alignment horizontal="center" vertical="center"/>
    </xf>
    <xf numFmtId="0" fontId="17" fillId="0" borderId="9" xfId="0" applyFont="1" applyBorder="1" applyAlignment="1">
      <alignment horizontal="left"/>
    </xf>
    <xf numFmtId="0" fontId="17" fillId="0" borderId="9" xfId="0" applyFont="1" applyBorder="1" applyAlignment="1">
      <alignment horizontal="center"/>
    </xf>
    <xf numFmtId="0" fontId="17" fillId="0" borderId="9" xfId="0" applyFont="1" applyFill="1" applyBorder="1" applyAlignment="1">
      <alignment horizontal="left"/>
    </xf>
    <xf numFmtId="0" fontId="17" fillId="0" borderId="9" xfId="0" applyFont="1" applyFill="1" applyBorder="1" applyAlignment="1">
      <alignment horizontal="center"/>
    </xf>
    <xf numFmtId="2" fontId="17" fillId="0" borderId="9" xfId="0" applyNumberFormat="1" applyFont="1" applyFill="1" applyBorder="1" applyAlignment="1">
      <alignment horizontal="center"/>
    </xf>
    <xf numFmtId="3" fontId="17" fillId="0" borderId="9" xfId="0" applyNumberFormat="1" applyFont="1" applyFill="1" applyBorder="1"/>
    <xf numFmtId="3" fontId="17" fillId="0" borderId="9" xfId="0" applyNumberFormat="1" applyFont="1" applyFill="1" applyBorder="1" applyAlignment="1">
      <alignment horizontal="right"/>
    </xf>
    <xf numFmtId="0" fontId="17" fillId="0" borderId="9" xfId="0" applyFont="1" applyFill="1" applyBorder="1" applyAlignment="1">
      <alignment horizontal="right"/>
    </xf>
    <xf numFmtId="10" fontId="17" fillId="0" borderId="9" xfId="0" applyNumberFormat="1" applyFont="1" applyFill="1" applyBorder="1"/>
    <xf numFmtId="170" fontId="17" fillId="0" borderId="9" xfId="0" applyNumberFormat="1" applyFont="1" applyFill="1" applyBorder="1" applyAlignment="1">
      <alignment horizontal="right"/>
    </xf>
    <xf numFmtId="2" fontId="17" fillId="0" borderId="9" xfId="0" applyNumberFormat="1" applyFont="1" applyBorder="1" applyAlignment="1">
      <alignment horizontal="center"/>
    </xf>
    <xf numFmtId="3" fontId="17" fillId="0" borderId="9" xfId="0" applyNumberFormat="1" applyFont="1" applyBorder="1"/>
    <xf numFmtId="3" fontId="17" fillId="0" borderId="9" xfId="0" applyNumberFormat="1" applyFont="1" applyBorder="1" applyAlignment="1">
      <alignment horizontal="right"/>
    </xf>
    <xf numFmtId="0" fontId="17" fillId="0" borderId="9" xfId="0" applyFont="1" applyBorder="1" applyAlignment="1">
      <alignment horizontal="right"/>
    </xf>
    <xf numFmtId="10" fontId="17" fillId="0" borderId="9" xfId="0" applyNumberFormat="1" applyFont="1" applyBorder="1"/>
    <xf numFmtId="0" fontId="17" fillId="0" borderId="10" xfId="0" applyFont="1" applyFill="1" applyBorder="1" applyAlignment="1">
      <alignment horizontal="center" vertical="center"/>
    </xf>
    <xf numFmtId="0" fontId="17" fillId="0" borderId="10" xfId="0" applyFont="1" applyBorder="1" applyAlignment="1">
      <alignment horizontal="left"/>
    </xf>
    <xf numFmtId="0" fontId="17" fillId="0" borderId="10" xfId="0" applyFont="1" applyBorder="1" applyAlignment="1">
      <alignment horizontal="center"/>
    </xf>
    <xf numFmtId="2" fontId="17" fillId="0" borderId="10" xfId="0" applyNumberFormat="1" applyFont="1" applyBorder="1" applyAlignment="1">
      <alignment horizontal="center"/>
    </xf>
    <xf numFmtId="3" fontId="17" fillId="0" borderId="10" xfId="0" applyNumberFormat="1" applyFont="1" applyBorder="1"/>
    <xf numFmtId="3" fontId="17" fillId="0" borderId="10" xfId="0" applyNumberFormat="1" applyFont="1" applyBorder="1" applyAlignment="1">
      <alignment horizontal="right"/>
    </xf>
    <xf numFmtId="0" fontId="17" fillId="0" borderId="10" xfId="0" applyFont="1" applyBorder="1" applyAlignment="1">
      <alignment horizontal="right"/>
    </xf>
    <xf numFmtId="10" fontId="17" fillId="0" borderId="10" xfId="0" applyNumberFormat="1" applyFont="1" applyBorder="1"/>
    <xf numFmtId="14" fontId="17" fillId="0" borderId="10" xfId="0" applyNumberFormat="1" applyFont="1" applyBorder="1" applyAlignment="1">
      <alignment horizontal="center"/>
    </xf>
    <xf numFmtId="170" fontId="17" fillId="0" borderId="10" xfId="0" applyNumberFormat="1" applyFont="1" applyBorder="1" applyAlignment="1">
      <alignment horizontal="right"/>
    </xf>
    <xf numFmtId="0" fontId="17" fillId="0" borderId="19" xfId="0" applyFont="1" applyFill="1" applyBorder="1"/>
    <xf numFmtId="0" fontId="19" fillId="2" borderId="8" xfId="0" quotePrefix="1" applyFont="1" applyFill="1" applyBorder="1" applyAlignment="1">
      <alignment horizontal="left" wrapText="1"/>
    </xf>
    <xf numFmtId="3" fontId="19" fillId="2" borderId="8" xfId="0" quotePrefix="1" applyNumberFormat="1" applyFont="1" applyFill="1" applyBorder="1" applyAlignment="1">
      <alignment horizontal="right" wrapText="1"/>
    </xf>
    <xf numFmtId="0" fontId="19" fillId="2" borderId="8" xfId="0" quotePrefix="1" applyFont="1" applyFill="1" applyBorder="1" applyAlignment="1">
      <alignment horizontal="right" wrapText="1"/>
    </xf>
    <xf numFmtId="0" fontId="17" fillId="0" borderId="10" xfId="0" applyFont="1" applyFill="1" applyBorder="1" applyAlignment="1">
      <alignment horizontal="center"/>
    </xf>
    <xf numFmtId="0" fontId="17" fillId="0" borderId="10" xfId="0" applyFont="1" applyFill="1" applyBorder="1" applyAlignment="1">
      <alignment horizontal="left"/>
    </xf>
    <xf numFmtId="2" fontId="17" fillId="0" borderId="10" xfId="0" applyNumberFormat="1" applyFont="1" applyFill="1" applyBorder="1" applyAlignment="1">
      <alignment horizontal="center"/>
    </xf>
    <xf numFmtId="3" fontId="17" fillId="0" borderId="10" xfId="0" applyNumberFormat="1" applyFont="1" applyFill="1" applyBorder="1"/>
    <xf numFmtId="3" fontId="17" fillId="0" borderId="10" xfId="0" applyNumberFormat="1" applyFont="1" applyFill="1" applyBorder="1" applyAlignment="1">
      <alignment horizontal="right"/>
    </xf>
    <xf numFmtId="0" fontId="17" fillId="0" borderId="10" xfId="0" applyFont="1" applyFill="1" applyBorder="1" applyAlignment="1">
      <alignment horizontal="right"/>
    </xf>
    <xf numFmtId="10" fontId="17" fillId="0" borderId="10" xfId="0" applyNumberFormat="1" applyFont="1" applyFill="1" applyBorder="1"/>
    <xf numFmtId="170" fontId="17" fillId="0" borderId="10" xfId="0" applyNumberFormat="1" applyFont="1" applyFill="1" applyBorder="1" applyAlignment="1">
      <alignment horizontal="right"/>
    </xf>
    <xf numFmtId="170" fontId="17" fillId="0" borderId="10" xfId="0" applyNumberFormat="1" applyFont="1" applyFill="1" applyBorder="1"/>
    <xf numFmtId="170" fontId="17" fillId="0" borderId="10" xfId="0" applyNumberFormat="1" applyFont="1" applyFill="1" applyBorder="1" applyAlignment="1">
      <alignment horizontal="center"/>
    </xf>
    <xf numFmtId="0" fontId="19" fillId="0" borderId="0" xfId="0" quotePrefix="1" applyFont="1" applyFill="1" applyBorder="1" applyAlignment="1">
      <alignment horizontal="center" wrapText="1"/>
    </xf>
    <xf numFmtId="2" fontId="19" fillId="0" borderId="0" xfId="0" quotePrefix="1" applyNumberFormat="1" applyFont="1" applyFill="1" applyBorder="1" applyAlignment="1">
      <alignment horizontal="center" wrapText="1"/>
    </xf>
    <xf numFmtId="3" fontId="19" fillId="0" borderId="0" xfId="0" quotePrefix="1" applyNumberFormat="1" applyFont="1" applyFill="1" applyBorder="1" applyAlignment="1">
      <alignment horizontal="center" wrapText="1"/>
    </xf>
    <xf numFmtId="2" fontId="19" fillId="2" borderId="8" xfId="0" quotePrefix="1" applyNumberFormat="1" applyFont="1" applyFill="1" applyBorder="1" applyAlignment="1">
      <alignment horizontal="center" wrapText="1"/>
    </xf>
    <xf numFmtId="172" fontId="5" fillId="0" borderId="12" xfId="0" applyNumberFormat="1" applyFont="1" applyFill="1" applyBorder="1" applyAlignment="1">
      <alignment horizontal="right"/>
    </xf>
    <xf numFmtId="0" fontId="5" fillId="0" borderId="12" xfId="0" applyFont="1" applyFill="1" applyBorder="1" applyAlignment="1">
      <alignment horizontal="center"/>
    </xf>
    <xf numFmtId="0" fontId="5" fillId="0" borderId="11" xfId="0" applyNumberFormat="1" applyFont="1" applyFill="1" applyBorder="1" applyAlignment="1">
      <alignment horizontal="center"/>
    </xf>
    <xf numFmtId="0" fontId="17" fillId="0" borderId="15" xfId="0" applyFont="1" applyFill="1" applyBorder="1" applyAlignment="1">
      <alignment horizontal="center"/>
    </xf>
    <xf numFmtId="164" fontId="6" fillId="0" borderId="0" xfId="1" applyNumberFormat="1" applyFont="1" applyFill="1" applyBorder="1" applyAlignment="1">
      <alignment horizontal="right"/>
    </xf>
    <xf numFmtId="10" fontId="6" fillId="0" borderId="15" xfId="1" applyNumberFormat="1" applyFont="1" applyFill="1" applyBorder="1" applyAlignment="1">
      <alignment horizontal="right"/>
    </xf>
    <xf numFmtId="167" fontId="24" fillId="0" borderId="15" xfId="0" applyNumberFormat="1" applyFont="1" applyBorder="1" applyAlignment="1">
      <alignment horizontal="center"/>
    </xf>
    <xf numFmtId="0" fontId="17" fillId="0" borderId="15" xfId="0" applyFont="1" applyBorder="1" applyAlignment="1">
      <alignment horizontal="center"/>
    </xf>
    <xf numFmtId="0" fontId="19" fillId="0" borderId="17" xfId="0" quotePrefix="1" applyFont="1" applyFill="1" applyBorder="1" applyAlignment="1">
      <alignment horizontal="center" wrapText="1"/>
    </xf>
    <xf numFmtId="0" fontId="19" fillId="0" borderId="10" xfId="0" quotePrefix="1" applyFont="1" applyFill="1" applyBorder="1" applyAlignment="1">
      <alignment horizontal="center" wrapText="1"/>
    </xf>
    <xf numFmtId="2" fontId="19" fillId="0" borderId="7" xfId="0" quotePrefix="1" applyNumberFormat="1" applyFont="1" applyFill="1" applyBorder="1" applyAlignment="1">
      <alignment horizontal="center" wrapText="1"/>
    </xf>
    <xf numFmtId="3" fontId="19" fillId="0" borderId="10" xfId="0" quotePrefix="1" applyNumberFormat="1" applyFont="1" applyFill="1" applyBorder="1" applyAlignment="1">
      <alignment horizontal="center" wrapText="1"/>
    </xf>
    <xf numFmtId="165" fontId="19" fillId="0" borderId="13" xfId="1" quotePrefix="1" applyNumberFormat="1" applyFont="1" applyFill="1" applyBorder="1" applyAlignment="1">
      <alignment horizontal="center" wrapText="1"/>
    </xf>
    <xf numFmtId="0" fontId="19" fillId="0" borderId="13" xfId="0" quotePrefix="1" applyFont="1" applyFill="1" applyBorder="1" applyAlignment="1">
      <alignment horizontal="center" wrapText="1"/>
    </xf>
    <xf numFmtId="165" fontId="19" fillId="0" borderId="10" xfId="1" quotePrefix="1" applyNumberFormat="1" applyFont="1" applyFill="1" applyBorder="1" applyAlignment="1">
      <alignment horizontal="center" wrapText="1"/>
    </xf>
    <xf numFmtId="0" fontId="17" fillId="0" borderId="15" xfId="0" applyFont="1" applyFill="1" applyBorder="1" applyAlignment="1">
      <alignment horizontal="center" vertical="center"/>
    </xf>
    <xf numFmtId="0" fontId="17" fillId="0" borderId="7" xfId="0" applyFont="1" applyBorder="1"/>
    <xf numFmtId="0" fontId="18" fillId="0" borderId="0" xfId="0" applyFont="1"/>
    <xf numFmtId="4" fontId="6" fillId="0" borderId="0" xfId="18" applyNumberFormat="1" applyFont="1" applyFill="1" applyBorder="1"/>
    <xf numFmtId="6" fontId="6" fillId="0" borderId="8" xfId="25" applyNumberFormat="1" applyFont="1" applyFill="1" applyBorder="1" applyAlignment="1">
      <alignment horizontal="right"/>
    </xf>
    <xf numFmtId="6" fontId="6" fillId="0" borderId="9" xfId="25" applyNumberFormat="1" applyFont="1" applyFill="1" applyBorder="1" applyAlignment="1">
      <alignment horizontal="right"/>
    </xf>
    <xf numFmtId="6" fontId="6" fillId="0" borderId="10" xfId="25" applyNumberFormat="1" applyFont="1" applyFill="1" applyBorder="1" applyAlignment="1">
      <alignment horizontal="right"/>
    </xf>
    <xf numFmtId="0" fontId="19" fillId="2" borderId="12" xfId="0" applyFont="1" applyFill="1" applyBorder="1" applyAlignment="1">
      <alignment horizontal="center" wrapText="1"/>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165" fontId="6" fillId="0" borderId="9" xfId="3" applyNumberFormat="1" applyFont="1" applyFill="1" applyBorder="1" applyAlignment="1">
      <alignment horizontal="right"/>
    </xf>
    <xf numFmtId="0" fontId="6" fillId="0" borderId="16" xfId="0" applyFont="1" applyFill="1" applyBorder="1" applyAlignment="1"/>
    <xf numFmtId="166" fontId="6" fillId="0" borderId="9" xfId="3" applyNumberFormat="1" applyFont="1" applyFill="1" applyBorder="1" applyAlignment="1">
      <alignment horizontal="right"/>
    </xf>
    <xf numFmtId="167" fontId="6" fillId="0" borderId="13" xfId="42" applyNumberFormat="1" applyFont="1" applyFill="1" applyBorder="1"/>
    <xf numFmtId="10" fontId="6" fillId="0" borderId="10" xfId="28" applyNumberFormat="1" applyFont="1" applyFill="1" applyBorder="1"/>
    <xf numFmtId="0" fontId="6" fillId="0" borderId="15" xfId="0" applyFont="1" applyFill="1" applyBorder="1" applyAlignment="1">
      <alignment horizontal="left"/>
    </xf>
    <xf numFmtId="10" fontId="6" fillId="0" borderId="0" xfId="32" applyNumberFormat="1" applyFont="1" applyFill="1" applyBorder="1"/>
    <xf numFmtId="0" fontId="19" fillId="2" borderId="18" xfId="0" applyFont="1" applyFill="1" applyBorder="1"/>
    <xf numFmtId="167" fontId="19" fillId="2" borderId="20" xfId="32" applyNumberFormat="1" applyFont="1" applyFill="1" applyBorder="1" applyAlignment="1">
      <alignment horizontal="right"/>
    </xf>
    <xf numFmtId="0" fontId="17" fillId="0" borderId="0" xfId="0" applyFont="1"/>
    <xf numFmtId="0" fontId="19" fillId="0" borderId="0" xfId="0" applyFont="1" applyFill="1" applyBorder="1" applyAlignment="1">
      <alignment wrapText="1"/>
    </xf>
    <xf numFmtId="0" fontId="17" fillId="0" borderId="0" xfId="18" applyFont="1" applyFill="1" applyBorder="1" applyAlignment="1">
      <alignment horizontal="center"/>
    </xf>
    <xf numFmtId="0" fontId="19" fillId="2" borderId="8" xfId="18" applyFont="1" applyFill="1" applyBorder="1" applyAlignment="1">
      <alignment horizontal="center"/>
    </xf>
    <xf numFmtId="4" fontId="19" fillId="2" borderId="8" xfId="18" applyNumberFormat="1" applyFont="1" applyFill="1" applyBorder="1" applyAlignment="1">
      <alignment horizontal="center"/>
    </xf>
    <xf numFmtId="4" fontId="19" fillId="2" borderId="11" xfId="18" applyNumberFormat="1" applyFont="1" applyFill="1" applyBorder="1" applyAlignment="1">
      <alignment horizontal="center"/>
    </xf>
    <xf numFmtId="0" fontId="0" fillId="7" borderId="9" xfId="0" applyFill="1" applyBorder="1" applyAlignment="1">
      <alignment horizontal="center" vertical="center" wrapText="1"/>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0" fillId="6" borderId="16" xfId="0" applyFill="1" applyBorder="1" applyAlignment="1">
      <alignment horizontal="center" vertical="center" wrapText="1"/>
    </xf>
    <xf numFmtId="0" fontId="0" fillId="6" borderId="0" xfId="0" applyFill="1"/>
    <xf numFmtId="0" fontId="0" fillId="6" borderId="7" xfId="0" applyFill="1" applyBorder="1" applyAlignment="1">
      <alignment horizontal="center" vertical="center" wrapText="1"/>
    </xf>
    <xf numFmtId="0" fontId="19" fillId="2" borderId="20" xfId="18" applyFont="1" applyFill="1" applyBorder="1" applyAlignment="1">
      <alignment horizontal="center"/>
    </xf>
    <xf numFmtId="4" fontId="19" fillId="2" borderId="20" xfId="18" applyNumberFormat="1" applyFont="1" applyFill="1" applyBorder="1" applyAlignment="1">
      <alignment horizontal="center"/>
    </xf>
    <xf numFmtId="4" fontId="19" fillId="2" borderId="14" xfId="18" applyNumberFormat="1" applyFont="1" applyFill="1" applyBorder="1" applyAlignment="1">
      <alignment horizontal="center"/>
    </xf>
    <xf numFmtId="0" fontId="19" fillId="0" borderId="18" xfId="18" applyFont="1" applyFill="1" applyBorder="1" applyAlignment="1">
      <alignment horizontal="center"/>
    </xf>
    <xf numFmtId="4" fontId="19" fillId="0" borderId="20" xfId="18" applyNumberFormat="1" applyFont="1" applyFill="1" applyBorder="1" applyAlignment="1">
      <alignment horizontal="center"/>
    </xf>
    <xf numFmtId="4" fontId="19" fillId="0" borderId="14" xfId="18" applyNumberFormat="1" applyFont="1" applyFill="1" applyBorder="1" applyAlignment="1">
      <alignment horizontal="center"/>
    </xf>
    <xf numFmtId="0" fontId="0" fillId="7" borderId="9" xfId="0" applyFill="1" applyBorder="1" applyAlignment="1">
      <alignment horizontal="center" vertic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19" fillId="2" borderId="12" xfId="0" applyFont="1" applyFill="1" applyBorder="1" applyAlignment="1">
      <alignment horizontal="center"/>
    </xf>
    <xf numFmtId="0" fontId="6" fillId="0" borderId="18" xfId="0" applyFont="1" applyFill="1" applyBorder="1" applyAlignment="1">
      <alignment horizontal="left"/>
    </xf>
    <xf numFmtId="166" fontId="6" fillId="0" borderId="0" xfId="6" applyNumberFormat="1" applyFont="1" applyFill="1" applyBorder="1" applyAlignment="1">
      <alignment horizontal="right"/>
    </xf>
    <xf numFmtId="0" fontId="0" fillId="0" borderId="7" xfId="0" applyFont="1" applyBorder="1"/>
    <xf numFmtId="0" fontId="19" fillId="2" borderId="8" xfId="0" applyFont="1" applyFill="1" applyBorder="1" applyAlignment="1">
      <alignment wrapText="1"/>
    </xf>
    <xf numFmtId="0" fontId="19" fillId="2" borderId="10" xfId="0" applyFont="1" applyFill="1" applyBorder="1" applyAlignment="1">
      <alignment wrapText="1"/>
    </xf>
    <xf numFmtId="10" fontId="6" fillId="0" borderId="9" xfId="32" applyNumberFormat="1" applyFont="1" applyFill="1" applyBorder="1"/>
    <xf numFmtId="0" fontId="17" fillId="0" borderId="9" xfId="18" applyFont="1" applyFill="1" applyBorder="1" applyAlignment="1">
      <alignment horizontal="center"/>
    </xf>
    <xf numFmtId="4" fontId="6" fillId="0" borderId="9" xfId="18" applyNumberFormat="1" applyFont="1" applyFill="1" applyBorder="1"/>
    <xf numFmtId="0" fontId="17" fillId="0" borderId="10" xfId="18" applyFont="1" applyFill="1" applyBorder="1" applyAlignment="1">
      <alignment horizontal="center"/>
    </xf>
    <xf numFmtId="4" fontId="6" fillId="0" borderId="10" xfId="18" applyNumberFormat="1" applyFont="1" applyFill="1" applyBorder="1"/>
    <xf numFmtId="43" fontId="2" fillId="0" borderId="21" xfId="1" applyFont="1" applyBorder="1"/>
    <xf numFmtId="43" fontId="2" fillId="0" borderId="0" xfId="1" applyFont="1"/>
    <xf numFmtId="43" fontId="0" fillId="0" borderId="0" xfId="1" applyFont="1"/>
    <xf numFmtId="43" fontId="2" fillId="0" borderId="0" xfId="1" applyFont="1" applyBorder="1"/>
    <xf numFmtId="43" fontId="23" fillId="4" borderId="0" xfId="1" applyFont="1" applyFill="1" applyBorder="1"/>
    <xf numFmtId="0" fontId="0" fillId="0" borderId="0" xfId="0" applyFill="1"/>
    <xf numFmtId="0" fontId="0" fillId="0" borderId="0" xfId="0" applyFill="1" applyAlignment="1">
      <alignment horizontal="center"/>
    </xf>
    <xf numFmtId="14" fontId="17" fillId="0" borderId="9" xfId="0" applyNumberFormat="1" applyFont="1" applyBorder="1" applyAlignment="1">
      <alignment horizontal="center"/>
    </xf>
    <xf numFmtId="0" fontId="0" fillId="0" borderId="9" xfId="0" applyBorder="1" applyAlignment="1">
      <alignment horizontal="left" vertical="top" wrapText="1"/>
    </xf>
    <xf numFmtId="0" fontId="19" fillId="2" borderId="11" xfId="0" applyFont="1" applyFill="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6" fillId="0" borderId="7" xfId="20" applyFont="1" applyFill="1" applyBorder="1" applyAlignment="1"/>
    <xf numFmtId="0" fontId="6" fillId="0" borderId="12" xfId="0" applyFont="1" applyFill="1" applyBorder="1" applyAlignment="1"/>
    <xf numFmtId="43" fontId="6" fillId="0" borderId="8" xfId="1" applyFont="1" applyFill="1" applyBorder="1" applyAlignment="1"/>
    <xf numFmtId="0" fontId="6" fillId="0" borderId="17" xfId="0" applyFont="1" applyFill="1" applyBorder="1" applyAlignment="1"/>
    <xf numFmtId="0" fontId="6" fillId="0" borderId="15" xfId="0" applyFont="1" applyFill="1" applyBorder="1" applyAlignment="1"/>
    <xf numFmtId="43" fontId="6" fillId="0" borderId="9" xfId="1" applyFont="1" applyFill="1" applyBorder="1" applyAlignment="1"/>
    <xf numFmtId="0" fontId="6" fillId="0" borderId="0" xfId="20" applyFont="1" applyBorder="1" applyAlignment="1">
      <alignment horizontal="center"/>
    </xf>
    <xf numFmtId="0" fontId="6" fillId="0" borderId="7" xfId="20" applyFont="1" applyBorder="1" applyAlignment="1">
      <alignment horizontal="center"/>
    </xf>
    <xf numFmtId="0" fontId="0" fillId="0" borderId="7" xfId="0" applyFont="1" applyBorder="1" applyAlignment="1">
      <alignment horizontal="center"/>
    </xf>
    <xf numFmtId="0" fontId="6" fillId="0" borderId="11" xfId="20" applyFont="1" applyBorder="1" applyAlignment="1"/>
    <xf numFmtId="0" fontId="6" fillId="0" borderId="13" xfId="20" applyFont="1" applyBorder="1" applyAlignment="1"/>
    <xf numFmtId="0" fontId="6" fillId="0" borderId="16" xfId="20" applyFont="1" applyBorder="1" applyAlignment="1"/>
    <xf numFmtId="0" fontId="19" fillId="2" borderId="19" xfId="0" applyFont="1" applyFill="1" applyBorder="1" applyAlignment="1">
      <alignment horizontal="center" wrapText="1"/>
    </xf>
    <xf numFmtId="0" fontId="19" fillId="2" borderId="7" xfId="0" applyFont="1" applyFill="1" applyBorder="1" applyAlignment="1">
      <alignment horizontal="center" wrapText="1"/>
    </xf>
    <xf numFmtId="0" fontId="19" fillId="2" borderId="11" xfId="0" applyFont="1" applyFill="1" applyBorder="1" applyAlignment="1">
      <alignment wrapText="1"/>
    </xf>
    <xf numFmtId="171" fontId="0" fillId="0" borderId="0" xfId="0" applyNumberFormat="1"/>
    <xf numFmtId="0" fontId="6" fillId="0" borderId="15" xfId="0" applyFont="1" applyFill="1" applyBorder="1" applyAlignment="1">
      <alignment horizontal="left"/>
    </xf>
    <xf numFmtId="43" fontId="6" fillId="0" borderId="0" xfId="1" quotePrefix="1" applyFont="1" applyFill="1" applyBorder="1" applyAlignment="1">
      <alignment horizontal="right"/>
    </xf>
    <xf numFmtId="4" fontId="17" fillId="0" borderId="0" xfId="18" applyNumberFormat="1" applyFont="1" applyFill="1" applyBorder="1" applyAlignment="1">
      <alignment horizontal="center"/>
    </xf>
    <xf numFmtId="4" fontId="17" fillId="0" borderId="9" xfId="18" applyNumberFormat="1" applyFont="1" applyFill="1" applyBorder="1" applyAlignment="1">
      <alignment horizontal="center"/>
    </xf>
    <xf numFmtId="4" fontId="17" fillId="0" borderId="10" xfId="18" applyNumberFormat="1" applyFont="1" applyFill="1" applyBorder="1" applyAlignment="1">
      <alignment horizontal="center"/>
    </xf>
    <xf numFmtId="0" fontId="0" fillId="7" borderId="9" xfId="0" applyFill="1" applyBorder="1" applyAlignment="1">
      <alignment horizontal="center" vertical="center"/>
    </xf>
    <xf numFmtId="0" fontId="6" fillId="0" borderId="15" xfId="0" applyFont="1" applyFill="1" applyBorder="1" applyAlignment="1">
      <alignment horizontal="left"/>
    </xf>
    <xf numFmtId="43" fontId="6" fillId="0" borderId="9" xfId="0" applyNumberFormat="1" applyFont="1" applyFill="1" applyBorder="1" applyAlignment="1">
      <alignment horizontal="right"/>
    </xf>
    <xf numFmtId="43" fontId="6" fillId="0" borderId="8" xfId="0" applyNumberFormat="1" applyFont="1" applyFill="1" applyBorder="1" applyAlignment="1">
      <alignment horizontal="right"/>
    </xf>
    <xf numFmtId="10" fontId="6" fillId="0" borderId="8" xfId="37" applyNumberFormat="1" applyFont="1" applyFill="1" applyBorder="1" applyAlignment="1">
      <alignment horizontal="right"/>
    </xf>
    <xf numFmtId="10" fontId="6" fillId="0" borderId="15" xfId="37" applyNumberFormat="1" applyFont="1" applyFill="1" applyBorder="1"/>
    <xf numFmtId="10" fontId="5" fillId="0" borderId="9" xfId="37" applyNumberFormat="1" applyFont="1" applyFill="1" applyBorder="1"/>
    <xf numFmtId="0" fontId="6" fillId="0" borderId="8" xfId="0" applyFont="1" applyFill="1" applyBorder="1" applyAlignment="1">
      <alignment horizontal="right"/>
    </xf>
    <xf numFmtId="10" fontId="6" fillId="0" borderId="12" xfId="37" applyNumberFormat="1" applyFont="1" applyFill="1" applyBorder="1"/>
    <xf numFmtId="10" fontId="5" fillId="0" borderId="8" xfId="37" applyNumberFormat="1" applyFont="1" applyFill="1" applyBorder="1"/>
    <xf numFmtId="0" fontId="0" fillId="7" borderId="9" xfId="0" applyFill="1" applyBorder="1" applyAlignment="1">
      <alignment horizontal="center" vertical="center"/>
    </xf>
    <xf numFmtId="0" fontId="6" fillId="0" borderId="15" xfId="0" applyFont="1" applyFill="1" applyBorder="1" applyAlignment="1">
      <alignment horizontal="left"/>
    </xf>
    <xf numFmtId="0" fontId="0" fillId="7" borderId="9" xfId="0" applyFill="1" applyBorder="1" applyAlignment="1">
      <alignment horizontal="center" vertical="center"/>
    </xf>
    <xf numFmtId="0" fontId="19" fillId="2" borderId="12" xfId="0" applyFont="1" applyFill="1" applyBorder="1" applyAlignment="1">
      <alignment horizontal="center"/>
    </xf>
    <xf numFmtId="0" fontId="31" fillId="0" borderId="10" xfId="0" applyFont="1" applyFill="1" applyBorder="1" applyAlignment="1">
      <alignment horizontal="center" wrapText="1"/>
    </xf>
    <xf numFmtId="167" fontId="6" fillId="0" borderId="9" xfId="32" applyNumberFormat="1" applyFont="1" applyFill="1" applyBorder="1"/>
    <xf numFmtId="167" fontId="6" fillId="0" borderId="10" xfId="32" applyNumberFormat="1" applyFont="1" applyFill="1" applyBorder="1"/>
    <xf numFmtId="0" fontId="24" fillId="0" borderId="0" xfId="0" applyFont="1" applyBorder="1"/>
    <xf numFmtId="0" fontId="24" fillId="0" borderId="0" xfId="0" applyFont="1"/>
    <xf numFmtId="43" fontId="2" fillId="5" borderId="0" xfId="1" applyFont="1" applyFill="1"/>
    <xf numFmtId="0" fontId="17" fillId="0" borderId="8" xfId="18" applyFont="1" applyFill="1" applyBorder="1" applyAlignment="1">
      <alignment horizontal="center"/>
    </xf>
    <xf numFmtId="4" fontId="6" fillId="0" borderId="8" xfId="18" applyNumberFormat="1" applyFont="1" applyFill="1" applyBorder="1"/>
    <xf numFmtId="10" fontId="6" fillId="0" borderId="8" xfId="32" applyNumberFormat="1" applyFont="1" applyFill="1" applyBorder="1"/>
    <xf numFmtId="4" fontId="17" fillId="0" borderId="8" xfId="18" applyNumberFormat="1" applyFont="1" applyFill="1" applyBorder="1" applyAlignment="1">
      <alignment horizontal="center"/>
    </xf>
    <xf numFmtId="0" fontId="6" fillId="0" borderId="15" xfId="0" applyFont="1" applyFill="1" applyBorder="1" applyAlignment="1">
      <alignment horizontal="left"/>
    </xf>
    <xf numFmtId="10" fontId="6" fillId="0" borderId="9" xfId="39" applyNumberFormat="1" applyFont="1" applyFill="1" applyBorder="1" applyAlignment="1">
      <alignment horizontal="center"/>
    </xf>
    <xf numFmtId="10" fontId="6" fillId="0" borderId="9" xfId="41" applyNumberFormat="1" applyFont="1" applyFill="1" applyBorder="1" applyAlignment="1">
      <alignment horizontal="center"/>
    </xf>
    <xf numFmtId="10" fontId="6" fillId="0" borderId="16" xfId="39" applyNumberFormat="1" applyFont="1" applyFill="1" applyBorder="1" applyAlignment="1">
      <alignment horizontal="center"/>
    </xf>
    <xf numFmtId="10" fontId="6" fillId="0" borderId="10" xfId="39" applyNumberFormat="1" applyFont="1" applyFill="1" applyBorder="1" applyAlignment="1">
      <alignment horizontal="center"/>
    </xf>
    <xf numFmtId="10" fontId="6" fillId="0" borderId="10" xfId="41" applyNumberFormat="1" applyFont="1" applyFill="1" applyBorder="1" applyAlignment="1">
      <alignment horizontal="center"/>
    </xf>
    <xf numFmtId="10" fontId="6" fillId="0" borderId="13" xfId="39" applyNumberFormat="1" applyFont="1" applyFill="1" applyBorder="1" applyAlignment="1">
      <alignment horizontal="center"/>
    </xf>
    <xf numFmtId="165" fontId="6" fillId="0" borderId="10" xfId="46" applyNumberFormat="1" applyFont="1" applyBorder="1"/>
    <xf numFmtId="165" fontId="6" fillId="0" borderId="9" xfId="46" applyNumberFormat="1" applyFont="1" applyBorder="1"/>
    <xf numFmtId="167" fontId="24" fillId="0" borderId="17" xfId="0" applyNumberFormat="1" applyFont="1" applyBorder="1" applyAlignment="1">
      <alignment horizontal="center"/>
    </xf>
    <xf numFmtId="0" fontId="6" fillId="0" borderId="12" xfId="0" applyFont="1" applyFill="1" applyBorder="1" applyAlignment="1">
      <alignment horizontal="left"/>
    </xf>
    <xf numFmtId="0" fontId="6" fillId="0" borderId="15" xfId="0" applyFont="1" applyFill="1" applyBorder="1" applyAlignment="1">
      <alignment horizontal="left"/>
    </xf>
    <xf numFmtId="0" fontId="74" fillId="0" borderId="0" xfId="0" applyFont="1"/>
    <xf numFmtId="4" fontId="2" fillId="35" borderId="0" xfId="0" applyNumberFormat="1" applyFont="1" applyFill="1"/>
    <xf numFmtId="4" fontId="2" fillId="0" borderId="21" xfId="0" applyNumberFormat="1" applyFont="1" applyFill="1" applyBorder="1"/>
    <xf numFmtId="0" fontId="6" fillId="0" borderId="0" xfId="45" applyFont="1" applyFill="1" applyBorder="1" applyAlignment="1">
      <alignment horizontal="left" vertical="top" wrapText="1"/>
    </xf>
    <xf numFmtId="0" fontId="6"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0" fillId="7" borderId="9" xfId="0" applyFill="1" applyBorder="1" applyAlignment="1">
      <alignment horizontal="center" vertical="center" wrapText="1"/>
    </xf>
    <xf numFmtId="0" fontId="24" fillId="6" borderId="9" xfId="0" applyFont="1" applyFill="1" applyBorder="1" applyAlignment="1">
      <alignment horizontal="center" vertical="center"/>
    </xf>
    <xf numFmtId="0" fontId="24" fillId="7" borderId="9" xfId="0" applyFont="1"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center" vertical="center"/>
    </xf>
    <xf numFmtId="0" fontId="24" fillId="6" borderId="9" xfId="0" applyFont="1" applyFill="1" applyBorder="1" applyAlignment="1">
      <alignment horizontal="center" vertical="center" wrapText="1"/>
    </xf>
    <xf numFmtId="0" fontId="19" fillId="2" borderId="12" xfId="0" applyFont="1" applyFill="1" applyBorder="1" applyAlignment="1">
      <alignment horizontal="center" wrapText="1"/>
    </xf>
    <xf numFmtId="0" fontId="19" fillId="2" borderId="11" xfId="0" applyFont="1" applyFill="1" applyBorder="1" applyAlignment="1">
      <alignment horizontal="center" wrapText="1"/>
    </xf>
    <xf numFmtId="0" fontId="19" fillId="2" borderId="12"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13" xfId="0" applyFont="1" applyFill="1" applyBorder="1" applyAlignment="1">
      <alignment horizontal="center" vertical="top" wrapText="1"/>
    </xf>
    <xf numFmtId="0" fontId="0" fillId="0" borderId="0" xfId="0" applyBorder="1" applyAlignment="1">
      <alignment vertical="top" wrapText="1"/>
    </xf>
    <xf numFmtId="0" fontId="0" fillId="0" borderId="19" xfId="0" applyBorder="1" applyAlignment="1">
      <alignment vertical="top" wrapText="1"/>
    </xf>
    <xf numFmtId="0" fontId="19" fillId="2" borderId="12" xfId="0" applyFont="1" applyFill="1" applyBorder="1" applyAlignment="1">
      <alignment horizontal="center" vertical="center" wrapText="1"/>
    </xf>
    <xf numFmtId="0" fontId="0" fillId="0" borderId="11"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19" fillId="2" borderId="12" xfId="0" applyFont="1" applyFill="1" applyBorder="1" applyAlignment="1">
      <alignment horizontal="center"/>
    </xf>
    <xf numFmtId="0" fontId="19" fillId="2" borderId="11" xfId="0" applyFont="1" applyFill="1" applyBorder="1" applyAlignment="1">
      <alignment horizontal="center"/>
    </xf>
    <xf numFmtId="0" fontId="6" fillId="0" borderId="18" xfId="0" applyFont="1" applyFill="1" applyBorder="1" applyAlignment="1">
      <alignment horizontal="left"/>
    </xf>
    <xf numFmtId="0" fontId="6" fillId="0" borderId="14" xfId="0" applyFont="1" applyFill="1" applyBorder="1" applyAlignment="1">
      <alignment horizontal="left"/>
    </xf>
    <xf numFmtId="0" fontId="0" fillId="0" borderId="11" xfId="0" applyBorder="1"/>
    <xf numFmtId="0" fontId="0" fillId="0" borderId="17" xfId="0" applyBorder="1"/>
    <xf numFmtId="0" fontId="0" fillId="0" borderId="13" xfId="0" applyBorder="1"/>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5" xfId="0" applyFont="1" applyFill="1" applyBorder="1" applyAlignment="1">
      <alignment horizontal="left"/>
    </xf>
    <xf numFmtId="0" fontId="6" fillId="0" borderId="16" xfId="0" applyFont="1" applyFill="1" applyBorder="1" applyAlignment="1">
      <alignment horizontal="left"/>
    </xf>
    <xf numFmtId="0" fontId="5"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Font="1" applyBorder="1" applyAlignment="1">
      <alignment vertical="top" wrapText="1"/>
    </xf>
    <xf numFmtId="0" fontId="0" fillId="0" borderId="0" xfId="0" applyFont="1" applyAlignment="1">
      <alignment vertical="top" wrapText="1"/>
    </xf>
    <xf numFmtId="0" fontId="5" fillId="0" borderId="0" xfId="0" applyFont="1" applyFill="1" applyBorder="1" applyAlignment="1">
      <alignment vertical="top"/>
    </xf>
    <xf numFmtId="0" fontId="6" fillId="0" borderId="0" xfId="0" quotePrefix="1" applyFont="1" applyFill="1" applyBorder="1" applyAlignment="1">
      <alignment horizontal="center"/>
    </xf>
    <xf numFmtId="0" fontId="2" fillId="0" borderId="0" xfId="0" applyFont="1" applyAlignment="1">
      <alignment horizontal="left" vertical="top" wrapText="1"/>
    </xf>
    <xf numFmtId="10" fontId="6" fillId="0" borderId="12" xfId="32" applyNumberFormat="1" applyFont="1" applyFill="1" applyBorder="1" applyAlignment="1">
      <alignment horizontal="center"/>
    </xf>
    <xf numFmtId="10" fontId="6" fillId="0" borderId="11" xfId="32" applyNumberFormat="1" applyFont="1" applyFill="1" applyBorder="1" applyAlignment="1">
      <alignment horizontal="center"/>
    </xf>
    <xf numFmtId="0" fontId="5" fillId="0" borderId="0" xfId="0" applyFont="1" applyFill="1" applyAlignment="1">
      <alignment horizontal="left" vertical="top" wrapText="1"/>
    </xf>
    <xf numFmtId="0" fontId="0" fillId="0" borderId="0" xfId="0" applyFont="1" applyAlignment="1">
      <alignment horizontal="left" wrapText="1"/>
    </xf>
    <xf numFmtId="0" fontId="3" fillId="0" borderId="0" xfId="23" applyFont="1" applyFill="1" applyBorder="1" applyAlignment="1">
      <alignment horizontal="left" vertical="top" wrapText="1"/>
    </xf>
  </cellXfs>
  <cellStyles count="26922">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1" xfId="9"/>
    <cellStyle name="Comma 3 11 2" xfId="16864"/>
    <cellStyle name="Comma 3 11 3" xfId="26899"/>
    <cellStyle name="Comma 3 11 4" xfId="26918"/>
    <cellStyle name="Comma 3 11 5" xfId="26832"/>
    <cellStyle name="Comma 3 11 6" xfId="26894"/>
    <cellStyle name="Comma 3 12" xfId="14059"/>
    <cellStyle name="Comma 3 13" xfId="19015"/>
    <cellStyle name="Comma 3 14" xfId="20072"/>
    <cellStyle name="Comma 3 15" xfId="19671"/>
    <cellStyle name="Comma 3 16" xfId="22666"/>
    <cellStyle name="Comma 3 17" xfId="22654"/>
    <cellStyle name="Comma 3 18" xfId="23172"/>
    <cellStyle name="Comma 3 19" xfId="2551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0" xfId="23994"/>
    <cellStyle name="Comma 3 2 21" xfId="26852"/>
    <cellStyle name="Comma 3 2 22" xfId="26875"/>
    <cellStyle name="Comma 3 2 23" xfId="26904"/>
    <cellStyle name="Comma 3 2 24" xfId="26890"/>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1" xfId="26816"/>
    <cellStyle name="Comma 3 22" xfId="26838"/>
    <cellStyle name="Comma 3 23" xfId="26891"/>
    <cellStyle name="Comma 3 24" xfId="26877"/>
    <cellStyle name="Comma 3 25" xfId="10"/>
    <cellStyle name="Comma 3 3" xfId="5842"/>
    <cellStyle name="Comma 3 4" xfId="7429"/>
    <cellStyle name="Comma 3 5" xfId="7395"/>
    <cellStyle name="Comma 3 6" xfId="10003"/>
    <cellStyle name="Comma 3 7" xfId="11473"/>
    <cellStyle name="Comma 3 8" xfId="13327"/>
    <cellStyle name="Comma 3 9" xfId="15609"/>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0" xfId="17"/>
    <cellStyle name="Normal 21" xfId="18"/>
    <cellStyle name="Normal 21 2 2" xfId="50"/>
    <cellStyle name="Normal 21 2 2 2" xfId="51"/>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8625" y="485775"/>
          <a:ext cx="14744700" cy="14478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chad5\Local%20Settings\Temporary%20Internet%20Files\Content.Outlook\87PBK642\Page%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lmes%20IR%20Template%2031072012%20for%20SF%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olmes%20IR%20Template%2031072012%20for%20SF.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amp;L%20Securitisation%20-%20TR/Quarterly%20Payments/Holmes/Holmes%20151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Bloomberg Ratings"/>
      <sheetName val="Sheet3"/>
    </sheetNames>
    <sheetDataSet>
      <sheetData sheetId="0"/>
      <sheetData sheetId="1">
        <row r="13">
          <cell r="B13" t="str">
            <v xml:space="preserve">Long Term Rating </v>
          </cell>
          <cell r="C13" t="str">
            <v>Short Term Rating</v>
          </cell>
        </row>
        <row r="14">
          <cell r="A14" t="str">
            <v>Santander UK</v>
          </cell>
          <cell r="B14" t="str">
            <v>A+ / A1 *- / A+</v>
          </cell>
          <cell r="C14" t="str">
            <v>F1 / P-1 / A-1</v>
          </cell>
        </row>
        <row r="15">
          <cell r="A15" t="str">
            <v>Abbey National Treasury Services plc</v>
          </cell>
          <cell r="B15" t="str">
            <v>A+ / A1 *- / A+</v>
          </cell>
          <cell r="C15" t="str">
            <v>F1 / P-1 / A-1</v>
          </cell>
        </row>
        <row r="16">
          <cell r="A16" t="str">
            <v>Credit Suisse International</v>
          </cell>
          <cell r="B16" t="str">
            <v>A / (P)Aa2 *- / A</v>
          </cell>
          <cell r="C16" t="str">
            <v>F1 / (P)P-1 / A-1</v>
          </cell>
        </row>
        <row r="17">
          <cell r="A17" t="str">
            <v>Royal Bank of Scotland plc</v>
          </cell>
          <cell r="B17" t="str">
            <v>A / A3     *- / A-</v>
          </cell>
          <cell r="C17" t="str">
            <v>F1 / P-2 / A-2</v>
          </cell>
        </row>
        <row r="18">
          <cell r="A18" t="str">
            <v>UBS AG</v>
          </cell>
          <cell r="B18" t="str">
            <v>A / Aa3    *- / A</v>
          </cell>
          <cell r="C18" t="str">
            <v>F1 / P-1    *- / A-1</v>
          </cell>
        </row>
        <row r="19">
          <cell r="A19" t="str">
            <v>Citibank N.A.</v>
          </cell>
          <cell r="B19" t="str">
            <v>A / A1     *- / A</v>
          </cell>
          <cell r="C19" t="str">
            <v>F1 / P-1    *- / A-1</v>
          </cell>
        </row>
        <row r="20">
          <cell r="A20" t="str">
            <v>Barclays Bank plc</v>
          </cell>
          <cell r="B20" t="str">
            <v>A / A1 *- / A</v>
          </cell>
          <cell r="C20" t="str">
            <v>F1 / P-1    *- / A-1</v>
          </cell>
        </row>
        <row r="21">
          <cell r="A21" t="str">
            <v>BNP Paribas</v>
          </cell>
          <cell r="B21" t="str">
            <v>A+ / Aa3 *- / AA-</v>
          </cell>
          <cell r="C21" t="str">
            <v>F1+ / P-1 / A-1+</v>
          </cell>
        </row>
        <row r="22">
          <cell r="A22" t="str">
            <v>Deutsche Bank AG</v>
          </cell>
          <cell r="B22" t="str">
            <v>A+ / Aa3 *- / A+</v>
          </cell>
          <cell r="C22" t="str">
            <v>F1+ / P-1 / A-1</v>
          </cell>
        </row>
        <row r="23">
          <cell r="A23" t="str">
            <v>Bank of America N.A.</v>
          </cell>
          <cell r="B23" t="str">
            <v>A / Baa1 *- / A-</v>
          </cell>
          <cell r="C23" t="str">
            <v>F1 / P-2 / A-2</v>
          </cell>
        </row>
        <row r="24">
          <cell r="A24" t="str">
            <v>HSBC US Inc.</v>
          </cell>
          <cell r="B24" t="str">
            <v>AA / A1 / A+</v>
          </cell>
          <cell r="C24" t="str">
            <v>F1+ / P-1 / A-1</v>
          </cell>
        </row>
        <row r="25">
          <cell r="A25" t="str">
            <v>Bank of New York Mellon</v>
          </cell>
          <cell r="B25" t="str">
            <v>AA- / Aa2 *- / A+</v>
          </cell>
          <cell r="C25" t="str">
            <v>F1+ / P-1 / A-1</v>
          </cell>
        </row>
        <row r="27">
          <cell r="B27" t="str">
            <v xml:space="preserve">Long Term Rating </v>
          </cell>
          <cell r="C27" t="str">
            <v>Short Term Rating</v>
          </cell>
        </row>
        <row r="28">
          <cell r="A28" t="str">
            <v>Santander UK</v>
          </cell>
          <cell r="B28" t="str">
            <v>A+ / A1 *- / A+</v>
          </cell>
          <cell r="C28" t="str">
            <v>F1 / P-1 / A-1</v>
          </cell>
        </row>
        <row r="29">
          <cell r="A29" t="str">
            <v>Abbey National Treasury Services plc</v>
          </cell>
          <cell r="B29" t="str">
            <v>A+ / A1 *- / A+</v>
          </cell>
          <cell r="C29" t="str">
            <v>F1 / P-1 / A-1</v>
          </cell>
        </row>
        <row r="30">
          <cell r="A30" t="str">
            <v>Credit Suisse International</v>
          </cell>
          <cell r="B30" t="str">
            <v>A / (P)Aa2 *- / A</v>
          </cell>
          <cell r="C30" t="str">
            <v>F1 / (P)P-1 / A-1</v>
          </cell>
        </row>
        <row r="31">
          <cell r="A31" t="str">
            <v>Royal Bank of Scotland plc</v>
          </cell>
          <cell r="B31" t="str">
            <v>A / A3     *- / A-</v>
          </cell>
          <cell r="C31" t="str">
            <v>F1 / P-2 / A-2</v>
          </cell>
        </row>
        <row r="32">
          <cell r="A32" t="str">
            <v>UBS AG</v>
          </cell>
          <cell r="B32" t="str">
            <v>A / Aa3    *- / A</v>
          </cell>
          <cell r="C32" t="str">
            <v>F1 / P-1    *- / A-1</v>
          </cell>
        </row>
        <row r="33">
          <cell r="A33" t="str">
            <v>Citibank N.A.</v>
          </cell>
          <cell r="B33" t="str">
            <v>A / A1     *- / A</v>
          </cell>
          <cell r="C33" t="str">
            <v>F1 / P-1    *- / A-1</v>
          </cell>
        </row>
        <row r="34">
          <cell r="A34" t="str">
            <v>Barclays Bank plc</v>
          </cell>
          <cell r="B34" t="str">
            <v>A / A1 *- / A</v>
          </cell>
          <cell r="C34" t="str">
            <v>F1 / P-1    *- / A-1</v>
          </cell>
        </row>
        <row r="35">
          <cell r="A35" t="str">
            <v>BNP Paribas</v>
          </cell>
          <cell r="B35" t="str">
            <v>A+ / Aa3 *- / AA-</v>
          </cell>
          <cell r="C35" t="str">
            <v>F1+ / P-1 / A-1+</v>
          </cell>
        </row>
      </sheetData>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CESS FLOW"/>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Raw Strats"/>
      <sheetName val="Previous Raw Strats"/>
      <sheetName val="Control"/>
      <sheetName val="OCDb Partenon Report"/>
      <sheetName val="CPR Summary"/>
      <sheetName val="CPR Total"/>
      <sheetName val="CPR Unscheduled"/>
      <sheetName val="Scheduled Repayments"/>
      <sheetName val="MBSBSF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3">
          <cell r="A23" t="str">
            <v>Current number of Mortgage Loans in Pool at 31 July 2012</v>
          </cell>
        </row>
        <row r="24">
          <cell r="A24" t="str">
            <v>Current £ value of Mortgage Loans in Pool at 31 July 2012</v>
          </cell>
        </row>
        <row r="25">
          <cell r="A25" t="str">
            <v>Weighted Average Yield on 08 July 2012</v>
          </cell>
        </row>
      </sheetData>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ESS FLOW"/>
      <sheetName val="IRpg1"/>
      <sheetName val="Page 2"/>
      <sheetName val="IRpg3"/>
      <sheetName val="IRpg4"/>
      <sheetName val="IRpg5"/>
      <sheetName val="Page 6"/>
      <sheetName val="Page 7"/>
      <sheetName val="Page 8"/>
      <sheetName val="Page 9"/>
      <sheetName val="Page 10"/>
      <sheetName val="IRpg11"/>
      <sheetName val="MSS"/>
      <sheetName val="Prospectus Arrears Table"/>
      <sheetName val="IR Data"/>
      <sheetName val="PIP Data"/>
      <sheetName val="Raw Strats"/>
      <sheetName val="Previous Raw Strats"/>
      <sheetName val="Control"/>
      <sheetName val="OCDb Partenon Report"/>
      <sheetName val="CPR Summary"/>
      <sheetName val="CPR Total"/>
      <sheetName val="CPR Unscheduled"/>
      <sheetName val="Scheduled Repayments"/>
      <sheetName val="MBSBSF1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9">
          <cell r="A29" t="str">
            <v>As at the report date, the maximum loan size was £ 749,617.92, the minimum loan size was £ -5,451.10 and the average loan size was £ 102,939.32.</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nds"/>
      <sheetName val="Swap"/>
      <sheetName val="Murex"/>
      <sheetName val="Sheet2"/>
      <sheetName val="Sheet4"/>
    </sheetNames>
    <sheetDataSet>
      <sheetData sheetId="0">
        <row r="2">
          <cell r="B2" t="str">
            <v>US43641NAD66</v>
          </cell>
          <cell r="C2" t="str">
            <v>Bond</v>
          </cell>
          <cell r="D2">
            <v>3733149</v>
          </cell>
          <cell r="E2">
            <v>1000000000</v>
          </cell>
          <cell r="F2" t="str">
            <v>USD</v>
          </cell>
          <cell r="G2">
            <v>1000000000</v>
          </cell>
          <cell r="H2">
            <v>0.1</v>
          </cell>
          <cell r="I2">
            <v>1403169.444445</v>
          </cell>
          <cell r="J2">
            <v>1000000000</v>
          </cell>
          <cell r="K2">
            <v>41106</v>
          </cell>
          <cell r="L2">
            <v>41197</v>
          </cell>
          <cell r="M2">
            <v>91</v>
          </cell>
          <cell r="N2">
            <v>0.45510000000000006</v>
          </cell>
          <cell r="O2">
            <v>0.55510000000000004</v>
          </cell>
          <cell r="P2">
            <v>360</v>
          </cell>
          <cell r="Q2">
            <v>1403169.4444444445</v>
          </cell>
        </row>
        <row r="3">
          <cell r="C3" t="str">
            <v>Intercompany</v>
          </cell>
          <cell r="D3">
            <v>3761642</v>
          </cell>
          <cell r="E3">
            <v>514801000</v>
          </cell>
          <cell r="F3" t="str">
            <v>GBP</v>
          </cell>
          <cell r="G3">
            <v>514801000</v>
          </cell>
          <cell r="H3">
            <v>0.1265</v>
          </cell>
          <cell r="I3">
            <v>516026566.00761902</v>
          </cell>
          <cell r="J3">
            <v>514801000</v>
          </cell>
          <cell r="K3">
            <v>41106</v>
          </cell>
          <cell r="L3">
            <v>41197</v>
          </cell>
          <cell r="M3">
            <v>91</v>
          </cell>
          <cell r="N3">
            <v>0.82837999999999989</v>
          </cell>
          <cell r="O3">
            <v>0.95487999999999995</v>
          </cell>
          <cell r="P3">
            <v>365</v>
          </cell>
          <cell r="Q3">
            <v>1225566.0076186301</v>
          </cell>
        </row>
        <row r="4">
          <cell r="B4" t="str">
            <v>ISIN</v>
          </cell>
          <cell r="C4" t="str">
            <v>Trade</v>
          </cell>
          <cell r="D4" t="str">
            <v>Trade ID</v>
          </cell>
          <cell r="E4" t="str">
            <v>Original Balance</v>
          </cell>
          <cell r="F4" t="str">
            <v>Currency</v>
          </cell>
          <cell r="G4" t="str">
            <v>Current Balance</v>
          </cell>
          <cell r="H4" t="str">
            <v>Margin</v>
          </cell>
          <cell r="I4" t="str">
            <v>Coupon Amount</v>
          </cell>
          <cell r="J4" t="str">
            <v>Paid Down Amounts</v>
          </cell>
          <cell r="K4" t="str">
            <v>Start Date</v>
          </cell>
          <cell r="L4" t="str">
            <v>End Date</v>
          </cell>
          <cell r="M4" t="str">
            <v>No. Days</v>
          </cell>
          <cell r="N4" t="str">
            <v>Libor</v>
          </cell>
          <cell r="O4" t="str">
            <v>All in rate</v>
          </cell>
          <cell r="P4" t="str">
            <v>Days Year</v>
          </cell>
          <cell r="Q4" t="str">
            <v>Total</v>
          </cell>
        </row>
        <row r="5">
          <cell r="B5" t="str">
            <v>XS0557834628</v>
          </cell>
          <cell r="C5" t="str">
            <v>Bond</v>
          </cell>
          <cell r="D5">
            <v>3671936</v>
          </cell>
          <cell r="E5">
            <v>900000000</v>
          </cell>
          <cell r="F5" t="str">
            <v>USD</v>
          </cell>
          <cell r="G5">
            <v>900000000</v>
          </cell>
          <cell r="H5">
            <v>1.4</v>
          </cell>
          <cell r="I5">
            <v>4220352.5</v>
          </cell>
          <cell r="J5">
            <v>122081379.74285448</v>
          </cell>
          <cell r="K5">
            <v>41106</v>
          </cell>
          <cell r="L5">
            <v>41197</v>
          </cell>
          <cell r="M5">
            <v>91</v>
          </cell>
          <cell r="N5">
            <v>0.45510000000000006</v>
          </cell>
          <cell r="O5">
            <v>1.8551</v>
          </cell>
          <cell r="P5">
            <v>360</v>
          </cell>
          <cell r="Q5">
            <v>4220352.5</v>
          </cell>
        </row>
        <row r="6">
          <cell r="C6" t="str">
            <v>Intercompany</v>
          </cell>
          <cell r="D6">
            <v>3665053</v>
          </cell>
          <cell r="E6">
            <v>552825553</v>
          </cell>
          <cell r="F6" t="str">
            <v>GBP</v>
          </cell>
          <cell r="G6">
            <v>552825553</v>
          </cell>
          <cell r="H6">
            <v>1.4750000000000001</v>
          </cell>
          <cell r="I6">
            <v>78163259.611684993</v>
          </cell>
          <cell r="J6">
            <v>74988562.495610833</v>
          </cell>
          <cell r="K6">
            <v>41106</v>
          </cell>
          <cell r="L6">
            <v>41197</v>
          </cell>
          <cell r="M6">
            <v>91</v>
          </cell>
          <cell r="N6">
            <v>0.82837999999999989</v>
          </cell>
          <cell r="O6">
            <v>2.3033799999999998</v>
          </cell>
          <cell r="P6">
            <v>365</v>
          </cell>
          <cell r="Q6">
            <v>3174696.6116847051</v>
          </cell>
        </row>
        <row r="7">
          <cell r="B7" t="str">
            <v>XS0557834891</v>
          </cell>
          <cell r="C7" t="str">
            <v>Bond</v>
          </cell>
          <cell r="D7">
            <v>3671831</v>
          </cell>
          <cell r="E7">
            <v>500000000</v>
          </cell>
          <cell r="F7" t="str">
            <v>EUR</v>
          </cell>
          <cell r="G7">
            <v>500000000</v>
          </cell>
          <cell r="H7">
            <v>1.4</v>
          </cell>
          <cell r="I7">
            <v>70220587.222222</v>
          </cell>
          <cell r="J7">
            <v>67822989</v>
          </cell>
          <cell r="K7">
            <v>41106</v>
          </cell>
          <cell r="L7">
            <v>41197</v>
          </cell>
          <cell r="M7">
            <v>91</v>
          </cell>
          <cell r="N7">
            <v>0.49699999999999994</v>
          </cell>
          <cell r="O7">
            <v>1.8969999999999998</v>
          </cell>
          <cell r="P7">
            <v>360</v>
          </cell>
          <cell r="Q7">
            <v>2397597.222222222</v>
          </cell>
        </row>
        <row r="8">
          <cell r="C8" t="str">
            <v>Intercompany</v>
          </cell>
          <cell r="D8">
            <v>3665104</v>
          </cell>
          <cell r="E8">
            <v>438100000</v>
          </cell>
          <cell r="F8" t="str">
            <v>GBP</v>
          </cell>
          <cell r="G8">
            <v>438100000</v>
          </cell>
          <cell r="H8">
            <v>1.6612499999999999</v>
          </cell>
          <cell r="I8">
            <v>62145799.402273998</v>
          </cell>
          <cell r="J8">
            <v>59426502.764207065</v>
          </cell>
          <cell r="K8">
            <v>41106</v>
          </cell>
          <cell r="L8">
            <v>41197</v>
          </cell>
          <cell r="M8">
            <v>91</v>
          </cell>
          <cell r="N8">
            <v>0.82837999999999989</v>
          </cell>
          <cell r="O8">
            <v>2.48963</v>
          </cell>
          <cell r="P8">
            <v>365</v>
          </cell>
          <cell r="Q8">
            <v>2719296.6622739728</v>
          </cell>
        </row>
        <row r="9">
          <cell r="B9" t="str">
            <v>XS0557835195</v>
          </cell>
          <cell r="C9" t="str">
            <v>Bond</v>
          </cell>
          <cell r="D9">
            <v>3671953</v>
          </cell>
          <cell r="E9">
            <v>750000000</v>
          </cell>
          <cell r="F9" t="str">
            <v>EUR</v>
          </cell>
          <cell r="G9">
            <v>750000000</v>
          </cell>
          <cell r="H9">
            <v>1.5</v>
          </cell>
          <cell r="I9">
            <v>3785979.1666669999</v>
          </cell>
          <cell r="J9">
            <v>0</v>
          </cell>
          <cell r="K9">
            <v>41106</v>
          </cell>
          <cell r="L9">
            <v>41197</v>
          </cell>
          <cell r="M9">
            <v>91</v>
          </cell>
          <cell r="N9">
            <v>0.49699999999999994</v>
          </cell>
          <cell r="O9">
            <v>1.9969999999999999</v>
          </cell>
          <cell r="P9">
            <v>360</v>
          </cell>
          <cell r="Q9">
            <v>3785979.166666667</v>
          </cell>
        </row>
        <row r="10">
          <cell r="C10" t="str">
            <v>Intercompany</v>
          </cell>
          <cell r="D10">
            <v>3665124</v>
          </cell>
          <cell r="E10">
            <v>657150000</v>
          </cell>
          <cell r="F10" t="str">
            <v>GBP</v>
          </cell>
          <cell r="G10">
            <v>657150000</v>
          </cell>
          <cell r="H10">
            <v>1.7324999999999999</v>
          </cell>
          <cell r="I10">
            <v>4195679.1389589999</v>
          </cell>
          <cell r="J10">
            <v>0</v>
          </cell>
          <cell r="K10">
            <v>41106</v>
          </cell>
          <cell r="L10">
            <v>41197</v>
          </cell>
          <cell r="M10">
            <v>91</v>
          </cell>
          <cell r="N10">
            <v>0.82837999999999989</v>
          </cell>
          <cell r="O10">
            <v>2.56088</v>
          </cell>
          <cell r="P10">
            <v>365</v>
          </cell>
          <cell r="Q10">
            <v>4195679.138958904</v>
          </cell>
        </row>
        <row r="11">
          <cell r="B11" t="str">
            <v>XS0557835351</v>
          </cell>
          <cell r="C11" t="str">
            <v>Bond</v>
          </cell>
          <cell r="D11">
            <v>3671944</v>
          </cell>
          <cell r="E11">
            <v>375000000</v>
          </cell>
          <cell r="F11" t="str">
            <v>GBP</v>
          </cell>
          <cell r="G11">
            <v>375000000</v>
          </cell>
          <cell r="H11">
            <v>4.0090000000000003</v>
          </cell>
          <cell r="I11">
            <v>7516875</v>
          </cell>
          <cell r="J11">
            <v>0</v>
          </cell>
          <cell r="K11">
            <v>41014</v>
          </cell>
          <cell r="L11">
            <v>41197</v>
          </cell>
          <cell r="M11">
            <v>183</v>
          </cell>
          <cell r="O11">
            <v>4.0090000000000003</v>
          </cell>
          <cell r="P11">
            <v>366</v>
          </cell>
          <cell r="Q11">
            <v>7516875</v>
          </cell>
        </row>
        <row r="12">
          <cell r="C12" t="str">
            <v>Intercompany</v>
          </cell>
          <cell r="D12">
            <v>3726465</v>
          </cell>
          <cell r="E12">
            <v>375000000</v>
          </cell>
          <cell r="F12" t="str">
            <v>GBP</v>
          </cell>
          <cell r="G12">
            <v>375000000</v>
          </cell>
          <cell r="H12">
            <v>1.625</v>
          </cell>
          <cell r="I12">
            <v>2293742.260274</v>
          </cell>
          <cell r="J12">
            <v>0</v>
          </cell>
          <cell r="K12">
            <v>41106</v>
          </cell>
          <cell r="L12">
            <v>41197</v>
          </cell>
          <cell r="M12">
            <v>91</v>
          </cell>
          <cell r="N12">
            <v>0.82837999999999989</v>
          </cell>
          <cell r="O12">
            <v>2.4533800000000001</v>
          </cell>
          <cell r="P12">
            <v>366</v>
          </cell>
          <cell r="Q12">
            <v>2287475.2049180325</v>
          </cell>
        </row>
        <row r="13">
          <cell r="B13" t="str">
            <v>XS0557835518</v>
          </cell>
          <cell r="C13" t="str">
            <v>Bond</v>
          </cell>
          <cell r="D13">
            <v>3671967</v>
          </cell>
          <cell r="E13">
            <v>600000000</v>
          </cell>
          <cell r="F13" t="str">
            <v>GBP</v>
          </cell>
          <cell r="G13">
            <v>600000000</v>
          </cell>
          <cell r="H13">
            <v>0.9</v>
          </cell>
          <cell r="I13">
            <v>2578402.9508199999</v>
          </cell>
          <cell r="J13">
            <v>0</v>
          </cell>
          <cell r="K13">
            <v>41106</v>
          </cell>
          <cell r="L13">
            <v>41197</v>
          </cell>
          <cell r="M13">
            <v>91</v>
          </cell>
          <cell r="N13">
            <v>0.82837999999999989</v>
          </cell>
          <cell r="O13">
            <v>1.72838</v>
          </cell>
          <cell r="P13">
            <v>366</v>
          </cell>
          <cell r="Q13">
            <v>2578402.9508196726</v>
          </cell>
        </row>
        <row r="14">
          <cell r="C14" t="str">
            <v>Intercompany</v>
          </cell>
          <cell r="D14">
            <v>4750175</v>
          </cell>
          <cell r="E14">
            <v>600000000</v>
          </cell>
          <cell r="F14" t="str">
            <v>GBP</v>
          </cell>
          <cell r="G14">
            <v>600000000</v>
          </cell>
          <cell r="H14">
            <v>0.9</v>
          </cell>
          <cell r="I14">
            <v>2578402.9508199999</v>
          </cell>
          <cell r="J14">
            <v>0</v>
          </cell>
          <cell r="K14">
            <v>41106</v>
          </cell>
          <cell r="L14">
            <v>41197</v>
          </cell>
          <cell r="M14">
            <v>91</v>
          </cell>
          <cell r="N14">
            <v>0.82837999999999989</v>
          </cell>
          <cell r="O14">
            <v>1.72838</v>
          </cell>
          <cell r="P14">
            <v>366</v>
          </cell>
          <cell r="Q14">
            <v>2578402.9508196726</v>
          </cell>
        </row>
        <row r="15">
          <cell r="B15" t="str">
            <v>ISIN</v>
          </cell>
          <cell r="C15" t="str">
            <v>Trade</v>
          </cell>
          <cell r="D15" t="str">
            <v>Trade ID</v>
          </cell>
          <cell r="E15" t="str">
            <v>Original Balance</v>
          </cell>
          <cell r="F15" t="str">
            <v>Currency</v>
          </cell>
          <cell r="G15" t="str">
            <v>Current Balance</v>
          </cell>
          <cell r="H15" t="str">
            <v>Margin</v>
          </cell>
          <cell r="I15" t="str">
            <v>Coupon Amount</v>
          </cell>
          <cell r="J15" t="str">
            <v>Paid Down Amounts</v>
          </cell>
          <cell r="K15" t="str">
            <v>Start Date</v>
          </cell>
          <cell r="L15" t="str">
            <v>End Date</v>
          </cell>
          <cell r="M15" t="str">
            <v>No. Days</v>
          </cell>
          <cell r="N15" t="str">
            <v>Libor</v>
          </cell>
          <cell r="O15" t="str">
            <v>All in rate</v>
          </cell>
          <cell r="P15" t="str">
            <v>Days Year</v>
          </cell>
          <cell r="Q15" t="str">
            <v>Total</v>
          </cell>
        </row>
        <row r="16">
          <cell r="B16" t="str">
            <v>XS0590150529</v>
          </cell>
          <cell r="C16" t="str">
            <v>Bond</v>
          </cell>
          <cell r="D16">
            <v>3824426</v>
          </cell>
          <cell r="E16">
            <v>700000000</v>
          </cell>
          <cell r="F16" t="str">
            <v>USD</v>
          </cell>
          <cell r="G16">
            <v>700000000</v>
          </cell>
          <cell r="H16">
            <v>1.35</v>
          </cell>
          <cell r="I16">
            <v>3194024.1666669999</v>
          </cell>
          <cell r="J16">
            <v>0</v>
          </cell>
          <cell r="K16">
            <v>41106</v>
          </cell>
          <cell r="L16">
            <v>41197</v>
          </cell>
          <cell r="M16">
            <v>91</v>
          </cell>
          <cell r="N16">
            <v>0.45510000000000006</v>
          </cell>
          <cell r="O16">
            <v>1.8051000000000001</v>
          </cell>
          <cell r="P16">
            <v>360</v>
          </cell>
          <cell r="Q16">
            <v>3194024.166666667</v>
          </cell>
        </row>
        <row r="17">
          <cell r="C17" t="str">
            <v>Intercompany</v>
          </cell>
          <cell r="D17">
            <v>3822768</v>
          </cell>
          <cell r="E17">
            <v>432125439.83999997</v>
          </cell>
          <cell r="F17" t="str">
            <v>GBP</v>
          </cell>
          <cell r="G17">
            <v>432125439.83999997</v>
          </cell>
          <cell r="H17">
            <v>1.4630000000000001</v>
          </cell>
          <cell r="I17">
            <v>2468627.033452</v>
          </cell>
          <cell r="J17">
            <v>0</v>
          </cell>
          <cell r="K17">
            <v>41106</v>
          </cell>
          <cell r="L17">
            <v>41197</v>
          </cell>
          <cell r="M17">
            <v>91</v>
          </cell>
          <cell r="N17">
            <v>0.82837999999999989</v>
          </cell>
          <cell r="O17">
            <v>2.2913800000000002</v>
          </cell>
          <cell r="P17">
            <v>365</v>
          </cell>
          <cell r="Q17">
            <v>2468627.0334518547</v>
          </cell>
        </row>
        <row r="18">
          <cell r="B18" t="str">
            <v>XS0590150446</v>
          </cell>
          <cell r="C18" t="str">
            <v>Bond</v>
          </cell>
          <cell r="D18">
            <v>3824652</v>
          </cell>
          <cell r="E18">
            <v>650000000</v>
          </cell>
          <cell r="F18" t="str">
            <v>EUR</v>
          </cell>
          <cell r="G18">
            <v>650000000</v>
          </cell>
          <cell r="H18">
            <v>1.35</v>
          </cell>
          <cell r="I18">
            <v>3034723.6111110002</v>
          </cell>
          <cell r="J18">
            <v>0</v>
          </cell>
          <cell r="K18">
            <v>41106</v>
          </cell>
          <cell r="L18">
            <v>41197</v>
          </cell>
          <cell r="M18">
            <v>91</v>
          </cell>
          <cell r="N18">
            <v>0.49699999999999994</v>
          </cell>
          <cell r="O18">
            <v>1.847</v>
          </cell>
          <cell r="P18">
            <v>360</v>
          </cell>
          <cell r="Q18">
            <v>3034723.611111111</v>
          </cell>
        </row>
        <row r="19">
          <cell r="C19" t="str">
            <v>Intercompany</v>
          </cell>
          <cell r="D19">
            <v>3822837</v>
          </cell>
          <cell r="E19">
            <v>554450000</v>
          </cell>
          <cell r="F19" t="str">
            <v>GBP</v>
          </cell>
          <cell r="G19">
            <v>554450000</v>
          </cell>
          <cell r="H19">
            <v>1.7549999999999999</v>
          </cell>
          <cell r="I19">
            <v>3571076.9515340002</v>
          </cell>
          <cell r="J19">
            <v>0</v>
          </cell>
          <cell r="K19">
            <v>41106</v>
          </cell>
          <cell r="L19">
            <v>41197</v>
          </cell>
          <cell r="M19">
            <v>91</v>
          </cell>
          <cell r="N19">
            <v>0.82837999999999989</v>
          </cell>
          <cell r="O19">
            <v>2.58338</v>
          </cell>
          <cell r="P19">
            <v>365</v>
          </cell>
          <cell r="Q19">
            <v>3571076.951534247</v>
          </cell>
        </row>
        <row r="20">
          <cell r="B20" t="str">
            <v>XS0590150792</v>
          </cell>
          <cell r="C20" t="str">
            <v>Bond</v>
          </cell>
          <cell r="D20">
            <v>3824478</v>
          </cell>
          <cell r="E20">
            <v>500000000</v>
          </cell>
          <cell r="F20" t="str">
            <v>EUR</v>
          </cell>
          <cell r="G20">
            <v>500000000</v>
          </cell>
          <cell r="H20">
            <v>1.45</v>
          </cell>
          <cell r="I20">
            <v>2460791.6666669999</v>
          </cell>
          <cell r="J20">
            <v>0</v>
          </cell>
          <cell r="K20">
            <v>41106</v>
          </cell>
          <cell r="L20">
            <v>41197</v>
          </cell>
          <cell r="M20">
            <v>91</v>
          </cell>
          <cell r="N20">
            <v>0.49699999999999994</v>
          </cell>
          <cell r="O20">
            <v>1.9469999999999998</v>
          </cell>
          <cell r="P20">
            <v>360</v>
          </cell>
          <cell r="Q20">
            <v>2460791.6666666665</v>
          </cell>
        </row>
        <row r="21">
          <cell r="C21" t="str">
            <v>Intercompany</v>
          </cell>
          <cell r="D21">
            <v>3822846</v>
          </cell>
          <cell r="E21">
            <v>426500000</v>
          </cell>
          <cell r="F21" t="str">
            <v>GBP</v>
          </cell>
          <cell r="G21">
            <v>426500000</v>
          </cell>
          <cell r="H21">
            <v>1.8560000000000001</v>
          </cell>
          <cell r="I21">
            <v>2854378.4758899999</v>
          </cell>
          <cell r="J21">
            <v>0</v>
          </cell>
          <cell r="K21">
            <v>41106</v>
          </cell>
          <cell r="L21">
            <v>41197</v>
          </cell>
          <cell r="M21">
            <v>91</v>
          </cell>
          <cell r="N21">
            <v>0.82837999999999989</v>
          </cell>
          <cell r="O21">
            <v>2.68438</v>
          </cell>
          <cell r="P21">
            <v>365</v>
          </cell>
          <cell r="Q21">
            <v>2854378.4758904106</v>
          </cell>
        </row>
        <row r="22">
          <cell r="B22" t="str">
            <v>XS0590150875</v>
          </cell>
          <cell r="C22" t="str">
            <v>Bond</v>
          </cell>
          <cell r="D22">
            <v>3824485</v>
          </cell>
          <cell r="E22">
            <v>325000000</v>
          </cell>
          <cell r="F22" t="str">
            <v>GBP</v>
          </cell>
          <cell r="G22">
            <v>325000000</v>
          </cell>
          <cell r="H22">
            <v>1.45</v>
          </cell>
          <cell r="I22">
            <v>1846112.013699</v>
          </cell>
          <cell r="J22">
            <v>0</v>
          </cell>
          <cell r="K22">
            <v>41106</v>
          </cell>
          <cell r="L22">
            <v>41197</v>
          </cell>
          <cell r="M22">
            <v>91</v>
          </cell>
          <cell r="N22">
            <v>0.82837999999999989</v>
          </cell>
          <cell r="O22">
            <v>2.2783799999999998</v>
          </cell>
          <cell r="P22">
            <v>366</v>
          </cell>
          <cell r="Q22">
            <v>1841067.9918032787</v>
          </cell>
        </row>
        <row r="23">
          <cell r="C23" t="str">
            <v>Intercompany</v>
          </cell>
          <cell r="D23">
            <v>3822852</v>
          </cell>
          <cell r="E23">
            <v>325000000</v>
          </cell>
          <cell r="F23" t="str">
            <v>GBP</v>
          </cell>
          <cell r="G23">
            <v>325000000</v>
          </cell>
          <cell r="H23">
            <v>1.45</v>
          </cell>
          <cell r="I23">
            <v>1846112.013699</v>
          </cell>
          <cell r="J23">
            <v>0</v>
          </cell>
          <cell r="K23">
            <v>41106</v>
          </cell>
          <cell r="L23">
            <v>41197</v>
          </cell>
          <cell r="M23">
            <v>91</v>
          </cell>
          <cell r="N23">
            <v>0.82837999999999989</v>
          </cell>
          <cell r="O23">
            <v>2.2783799999999998</v>
          </cell>
          <cell r="P23">
            <v>366</v>
          </cell>
          <cell r="Q23">
            <v>1841067.9918032787</v>
          </cell>
        </row>
        <row r="24">
          <cell r="B24" t="str">
            <v>XS0590163696</v>
          </cell>
          <cell r="C24" t="str">
            <v>Bond</v>
          </cell>
          <cell r="D24">
            <v>3829462</v>
          </cell>
          <cell r="E24">
            <v>450000000</v>
          </cell>
          <cell r="F24" t="str">
            <v>GBP</v>
          </cell>
          <cell r="G24">
            <v>450000000</v>
          </cell>
          <cell r="H24">
            <v>0.9</v>
          </cell>
          <cell r="I24">
            <v>1933802.2131149999</v>
          </cell>
          <cell r="J24">
            <v>0</v>
          </cell>
          <cell r="K24">
            <v>41106</v>
          </cell>
          <cell r="L24">
            <v>41197</v>
          </cell>
          <cell r="M24">
            <v>91</v>
          </cell>
          <cell r="N24">
            <v>0.82837999999999989</v>
          </cell>
          <cell r="O24">
            <v>1.72838</v>
          </cell>
          <cell r="P24">
            <v>366</v>
          </cell>
          <cell r="Q24">
            <v>1933802.2131147541</v>
          </cell>
        </row>
        <row r="25">
          <cell r="C25" t="str">
            <v>Intercompany</v>
          </cell>
          <cell r="D25">
            <v>4750174</v>
          </cell>
          <cell r="E25">
            <v>450000000</v>
          </cell>
          <cell r="F25" t="str">
            <v>GBP</v>
          </cell>
          <cell r="G25">
            <v>450000000</v>
          </cell>
          <cell r="H25">
            <v>0.9</v>
          </cell>
          <cell r="I25">
            <v>1933802.2131149999</v>
          </cell>
          <cell r="J25">
            <v>0</v>
          </cell>
          <cell r="K25">
            <v>41106</v>
          </cell>
          <cell r="L25">
            <v>41197</v>
          </cell>
          <cell r="M25">
            <v>91</v>
          </cell>
          <cell r="N25">
            <v>0.82837999999999989</v>
          </cell>
          <cell r="O25">
            <v>1.72838</v>
          </cell>
          <cell r="P25">
            <v>366</v>
          </cell>
          <cell r="Q25">
            <v>1933802.2131147541</v>
          </cell>
        </row>
        <row r="26">
          <cell r="B26" t="str">
            <v>ISIN</v>
          </cell>
          <cell r="C26" t="str">
            <v>Trade</v>
          </cell>
          <cell r="D26" t="str">
            <v>Trade ID</v>
          </cell>
          <cell r="E26" t="str">
            <v>Original Balance</v>
          </cell>
          <cell r="F26" t="str">
            <v>Currency</v>
          </cell>
          <cell r="G26" t="str">
            <v>Current Balance</v>
          </cell>
          <cell r="H26" t="str">
            <v>Margin</v>
          </cell>
          <cell r="I26" t="str">
            <v>Coupon Amount</v>
          </cell>
          <cell r="J26" t="str">
            <v>Paid Down Amounts</v>
          </cell>
          <cell r="K26" t="str">
            <v>Start Date</v>
          </cell>
          <cell r="L26" t="str">
            <v>End Date</v>
          </cell>
          <cell r="M26" t="str">
            <v>No. Days</v>
          </cell>
          <cell r="N26" t="str">
            <v>Libor</v>
          </cell>
          <cell r="O26" t="str">
            <v>All in rate</v>
          </cell>
          <cell r="P26" t="str">
            <v>Days Year</v>
          </cell>
          <cell r="Q26" t="str">
            <v>Total</v>
          </cell>
        </row>
        <row r="27">
          <cell r="B27" t="str">
            <v>XS0608362058</v>
          </cell>
          <cell r="C27" t="str">
            <v>Bond</v>
          </cell>
          <cell r="D27">
            <v>3928770</v>
          </cell>
          <cell r="E27">
            <v>250000000</v>
          </cell>
          <cell r="F27" t="str">
            <v>GBP</v>
          </cell>
          <cell r="G27">
            <v>250000000</v>
          </cell>
          <cell r="H27">
            <v>1.1599999999999999</v>
          </cell>
          <cell r="I27">
            <v>1239332.739726</v>
          </cell>
          <cell r="J27">
            <v>0</v>
          </cell>
          <cell r="K27">
            <v>41106</v>
          </cell>
          <cell r="L27">
            <v>41197</v>
          </cell>
          <cell r="M27">
            <v>91</v>
          </cell>
          <cell r="N27">
            <v>0.82837999999999989</v>
          </cell>
          <cell r="O27">
            <v>1.9883799999999998</v>
          </cell>
          <cell r="P27">
            <v>366</v>
          </cell>
          <cell r="Q27">
            <v>1235946.5846994533</v>
          </cell>
        </row>
        <row r="28">
          <cell r="C28" t="str">
            <v>Intercompany</v>
          </cell>
          <cell r="D28">
            <v>3925399</v>
          </cell>
          <cell r="E28">
            <v>250000000</v>
          </cell>
          <cell r="F28" t="str">
            <v>GBP</v>
          </cell>
          <cell r="G28">
            <v>250000000</v>
          </cell>
          <cell r="H28">
            <v>1.1599999999999999</v>
          </cell>
          <cell r="I28">
            <v>1239332.739726</v>
          </cell>
          <cell r="J28">
            <v>0</v>
          </cell>
          <cell r="K28">
            <v>41106</v>
          </cell>
          <cell r="L28">
            <v>41197</v>
          </cell>
          <cell r="M28">
            <v>91</v>
          </cell>
          <cell r="N28">
            <v>0.82837999999999989</v>
          </cell>
          <cell r="O28">
            <v>1.9883799999999998</v>
          </cell>
          <cell r="P28">
            <v>366</v>
          </cell>
          <cell r="Q28">
            <v>1235946.5846994533</v>
          </cell>
        </row>
        <row r="29">
          <cell r="B29" t="str">
            <v>ISIN</v>
          </cell>
          <cell r="C29" t="str">
            <v>Trade</v>
          </cell>
          <cell r="D29" t="str">
            <v>Trade ID</v>
          </cell>
          <cell r="E29" t="str">
            <v>Original Balance</v>
          </cell>
          <cell r="F29" t="str">
            <v>Currency</v>
          </cell>
          <cell r="G29" t="str">
            <v>Current Balance</v>
          </cell>
          <cell r="H29" t="str">
            <v>Margin</v>
          </cell>
          <cell r="I29" t="str">
            <v>Coupon Amount</v>
          </cell>
          <cell r="J29" t="str">
            <v>Paid Down Amounts</v>
          </cell>
          <cell r="K29" t="str">
            <v>Start Date</v>
          </cell>
          <cell r="L29" t="str">
            <v>End Date</v>
          </cell>
          <cell r="M29" t="str">
            <v>No. Days</v>
          </cell>
          <cell r="N29" t="str">
            <v>Libor</v>
          </cell>
          <cell r="O29" t="str">
            <v>All in rate</v>
          </cell>
          <cell r="P29" t="str">
            <v>Days Year</v>
          </cell>
          <cell r="Q29" t="str">
            <v>Total</v>
          </cell>
        </row>
        <row r="30">
          <cell r="B30" t="str">
            <v>XS0679914860</v>
          </cell>
          <cell r="C30" t="str">
            <v>Bond</v>
          </cell>
          <cell r="D30">
            <v>4252984</v>
          </cell>
          <cell r="E30">
            <v>2000000000</v>
          </cell>
          <cell r="F30" t="str">
            <v>USD</v>
          </cell>
          <cell r="G30">
            <v>2000000000</v>
          </cell>
          <cell r="H30">
            <v>1.55</v>
          </cell>
          <cell r="I30">
            <v>10136894.444444001</v>
          </cell>
          <cell r="J30">
            <v>0</v>
          </cell>
          <cell r="K30">
            <v>41106</v>
          </cell>
          <cell r="L30">
            <v>41197</v>
          </cell>
          <cell r="M30">
            <v>91</v>
          </cell>
          <cell r="N30">
            <v>0.45510000000000006</v>
          </cell>
          <cell r="O30">
            <v>2.0051000000000001</v>
          </cell>
          <cell r="P30">
            <v>360</v>
          </cell>
          <cell r="Q30">
            <v>10136894.444444446</v>
          </cell>
        </row>
        <row r="31">
          <cell r="C31" t="str">
            <v>Intercompany</v>
          </cell>
          <cell r="D31">
            <v>4247294</v>
          </cell>
          <cell r="E31">
            <v>1268431901.0599999</v>
          </cell>
          <cell r="F31" t="str">
            <v>GBP</v>
          </cell>
          <cell r="G31">
            <v>1268431901.0599999</v>
          </cell>
          <cell r="H31">
            <v>1.5406249999999999</v>
          </cell>
          <cell r="I31">
            <v>7491722.1352089997</v>
          </cell>
          <cell r="J31">
            <v>0</v>
          </cell>
          <cell r="K31">
            <v>41106</v>
          </cell>
          <cell r="L31">
            <v>41197</v>
          </cell>
          <cell r="M31">
            <v>91</v>
          </cell>
          <cell r="N31">
            <v>0.82837999999999989</v>
          </cell>
          <cell r="O31">
            <v>2.3690049999999996</v>
          </cell>
          <cell r="P31">
            <v>365</v>
          </cell>
          <cell r="Q31">
            <v>7491722.1352090053</v>
          </cell>
        </row>
        <row r="32">
          <cell r="B32" t="str">
            <v>XS0679918853</v>
          </cell>
          <cell r="C32" t="str">
            <v>Bond</v>
          </cell>
          <cell r="D32">
            <v>4250077</v>
          </cell>
          <cell r="E32">
            <v>200000000</v>
          </cell>
          <cell r="F32" t="str">
            <v>EUR</v>
          </cell>
          <cell r="G32">
            <v>200000000</v>
          </cell>
          <cell r="H32">
            <v>1.4</v>
          </cell>
          <cell r="I32">
            <v>959038.88888900005</v>
          </cell>
          <cell r="J32">
            <v>0</v>
          </cell>
          <cell r="K32">
            <v>41106</v>
          </cell>
          <cell r="L32">
            <v>41197</v>
          </cell>
          <cell r="M32">
            <v>91</v>
          </cell>
          <cell r="N32">
            <v>0.49699999999999994</v>
          </cell>
          <cell r="O32">
            <v>1.8969999999999998</v>
          </cell>
          <cell r="P32">
            <v>360</v>
          </cell>
          <cell r="Q32">
            <v>959038.88888888864</v>
          </cell>
        </row>
        <row r="33">
          <cell r="C33" t="str">
            <v>Intercompany</v>
          </cell>
          <cell r="D33">
            <v>4247607</v>
          </cell>
          <cell r="E33">
            <v>174540000</v>
          </cell>
          <cell r="F33" t="str">
            <v>GBP</v>
          </cell>
          <cell r="G33">
            <v>174540000</v>
          </cell>
          <cell r="H33">
            <v>1.9175</v>
          </cell>
          <cell r="I33">
            <v>1194882.094882</v>
          </cell>
          <cell r="J33">
            <v>0</v>
          </cell>
          <cell r="K33">
            <v>41106</v>
          </cell>
          <cell r="L33">
            <v>41197</v>
          </cell>
          <cell r="M33">
            <v>91</v>
          </cell>
          <cell r="N33">
            <v>0.82837999999999989</v>
          </cell>
          <cell r="O33">
            <v>2.7458799999999997</v>
          </cell>
          <cell r="P33">
            <v>365</v>
          </cell>
          <cell r="Q33">
            <v>1194882.0948821916</v>
          </cell>
        </row>
        <row r="34">
          <cell r="B34" t="str">
            <v>XS0679914944</v>
          </cell>
          <cell r="C34" t="str">
            <v>Bond</v>
          </cell>
          <cell r="D34">
            <v>4249378</v>
          </cell>
          <cell r="E34">
            <v>165000000</v>
          </cell>
          <cell r="F34" t="str">
            <v>GBP</v>
          </cell>
          <cell r="G34">
            <v>165000000</v>
          </cell>
          <cell r="H34">
            <v>1.65</v>
          </cell>
          <cell r="I34">
            <v>1019530.841096</v>
          </cell>
          <cell r="J34">
            <v>0</v>
          </cell>
          <cell r="K34">
            <v>41106</v>
          </cell>
          <cell r="L34">
            <v>41197</v>
          </cell>
          <cell r="M34">
            <v>91</v>
          </cell>
          <cell r="N34">
            <v>0.82837999999999989</v>
          </cell>
          <cell r="O34">
            <v>2.4783799999999996</v>
          </cell>
          <cell r="P34">
            <v>366</v>
          </cell>
          <cell r="Q34">
            <v>1016745.2377049178</v>
          </cell>
        </row>
        <row r="35">
          <cell r="C35" t="str">
            <v>Intercompany</v>
          </cell>
          <cell r="D35">
            <v>4247569</v>
          </cell>
          <cell r="E35">
            <v>165000000</v>
          </cell>
          <cell r="F35" t="str">
            <v>GBP</v>
          </cell>
          <cell r="G35">
            <v>165000000</v>
          </cell>
          <cell r="H35">
            <v>1.65</v>
          </cell>
          <cell r="I35">
            <v>1019530.841096</v>
          </cell>
          <cell r="J35">
            <v>0</v>
          </cell>
          <cell r="K35">
            <v>41106</v>
          </cell>
          <cell r="L35">
            <v>41197</v>
          </cell>
          <cell r="M35">
            <v>91</v>
          </cell>
          <cell r="N35">
            <v>0.82837999999999989</v>
          </cell>
          <cell r="O35">
            <v>2.4783799999999996</v>
          </cell>
          <cell r="P35">
            <v>366</v>
          </cell>
          <cell r="Q35">
            <v>1016745.2377049178</v>
          </cell>
        </row>
        <row r="36">
          <cell r="B36" t="str">
            <v>XS0679915081</v>
          </cell>
          <cell r="C36" t="str">
            <v>Bond</v>
          </cell>
          <cell r="D36">
            <v>4249364</v>
          </cell>
          <cell r="E36">
            <v>500000000</v>
          </cell>
          <cell r="F36" t="str">
            <v>USD</v>
          </cell>
          <cell r="G36">
            <v>500000000</v>
          </cell>
          <cell r="H36">
            <v>1.75</v>
          </cell>
          <cell r="I36">
            <v>2787001.3888889998</v>
          </cell>
          <cell r="J36">
            <v>0</v>
          </cell>
          <cell r="K36">
            <v>41106</v>
          </cell>
          <cell r="L36">
            <v>41197</v>
          </cell>
          <cell r="M36">
            <v>91</v>
          </cell>
          <cell r="N36">
            <v>0.45510000000000006</v>
          </cell>
          <cell r="O36">
            <v>2.2050999999999998</v>
          </cell>
          <cell r="P36">
            <v>360</v>
          </cell>
          <cell r="Q36">
            <v>2787001.388888889</v>
          </cell>
        </row>
        <row r="37">
          <cell r="C37" t="str">
            <v>Intercompany</v>
          </cell>
          <cell r="D37">
            <v>4247606</v>
          </cell>
          <cell r="E37">
            <v>316455696.19999999</v>
          </cell>
          <cell r="F37" t="str">
            <v>GBP</v>
          </cell>
          <cell r="G37">
            <v>316455696.19999999</v>
          </cell>
          <cell r="H37">
            <v>1.7549999999999999</v>
          </cell>
          <cell r="I37">
            <v>2038213.802654</v>
          </cell>
          <cell r="J37">
            <v>0</v>
          </cell>
          <cell r="K37">
            <v>41106</v>
          </cell>
          <cell r="L37">
            <v>41197</v>
          </cell>
          <cell r="M37">
            <v>91</v>
          </cell>
          <cell r="N37">
            <v>0.82837999999999989</v>
          </cell>
          <cell r="O37">
            <v>2.58338</v>
          </cell>
          <cell r="P37">
            <v>365</v>
          </cell>
          <cell r="Q37">
            <v>2038213.8026540605</v>
          </cell>
        </row>
        <row r="38">
          <cell r="B38" t="str">
            <v>XS0679915164</v>
          </cell>
          <cell r="C38" t="str">
            <v>Bond</v>
          </cell>
          <cell r="D38">
            <v>4249349</v>
          </cell>
          <cell r="E38">
            <v>250000000</v>
          </cell>
          <cell r="F38" t="str">
            <v>USD</v>
          </cell>
          <cell r="G38">
            <v>250000000</v>
          </cell>
          <cell r="H38">
            <v>1.75</v>
          </cell>
          <cell r="I38">
            <v>1393500.694444</v>
          </cell>
          <cell r="J38">
            <v>0</v>
          </cell>
          <cell r="K38">
            <v>41106</v>
          </cell>
          <cell r="L38">
            <v>41197</v>
          </cell>
          <cell r="M38">
            <v>91</v>
          </cell>
          <cell r="N38">
            <v>0.45510000000000006</v>
          </cell>
          <cell r="O38">
            <v>2.2050999999999998</v>
          </cell>
          <cell r="P38">
            <v>360</v>
          </cell>
          <cell r="Q38">
            <v>1393500.6944444445</v>
          </cell>
        </row>
        <row r="39">
          <cell r="C39" t="str">
            <v>Intercompany</v>
          </cell>
          <cell r="D39">
            <v>4247627</v>
          </cell>
          <cell r="E39">
            <v>158227848.09999999</v>
          </cell>
          <cell r="F39" t="str">
            <v>GBP</v>
          </cell>
          <cell r="G39">
            <v>158227848.09999999</v>
          </cell>
          <cell r="H39">
            <v>1.7549999999999999</v>
          </cell>
          <cell r="I39">
            <v>1019106.901327</v>
          </cell>
          <cell r="J39">
            <v>0</v>
          </cell>
          <cell r="K39">
            <v>41106</v>
          </cell>
          <cell r="L39">
            <v>41197</v>
          </cell>
          <cell r="M39">
            <v>91</v>
          </cell>
          <cell r="N39">
            <v>0.82837999999999989</v>
          </cell>
          <cell r="O39">
            <v>2.58338</v>
          </cell>
          <cell r="P39">
            <v>365</v>
          </cell>
          <cell r="Q39">
            <v>1019106.9013270303</v>
          </cell>
        </row>
        <row r="40">
          <cell r="B40" t="str">
            <v>ISIN</v>
          </cell>
          <cell r="C40" t="str">
            <v>Trade</v>
          </cell>
          <cell r="D40" t="str">
            <v>Trade ID</v>
          </cell>
          <cell r="E40" t="str">
            <v>Original Balance</v>
          </cell>
          <cell r="F40" t="str">
            <v>Currency</v>
          </cell>
          <cell r="G40" t="str">
            <v>Current Balance</v>
          </cell>
          <cell r="H40" t="str">
            <v>Margin</v>
          </cell>
          <cell r="I40" t="str">
            <v>Coupon Amount</v>
          </cell>
          <cell r="J40" t="str">
            <v>Paid Down Amounts</v>
          </cell>
          <cell r="K40" t="str">
            <v>Start Date</v>
          </cell>
          <cell r="L40" t="str">
            <v>End Date</v>
          </cell>
          <cell r="M40" t="str">
            <v>No. Days</v>
          </cell>
          <cell r="N40" t="str">
            <v>Libor</v>
          </cell>
          <cell r="O40" t="str">
            <v>All in rate</v>
          </cell>
          <cell r="P40" t="str">
            <v>Days Year</v>
          </cell>
          <cell r="Q40" t="str">
            <v>Total</v>
          </cell>
        </row>
        <row r="41">
          <cell r="B41" t="str">
            <v>XS0736418459</v>
          </cell>
          <cell r="C41" t="str">
            <v>Bond</v>
          </cell>
          <cell r="D41">
            <v>4539341</v>
          </cell>
          <cell r="E41">
            <v>500000000</v>
          </cell>
          <cell r="F41" t="str">
            <v>USD</v>
          </cell>
          <cell r="G41">
            <v>500000000</v>
          </cell>
          <cell r="H41">
            <v>0.2</v>
          </cell>
          <cell r="I41">
            <v>163625</v>
          </cell>
          <cell r="J41">
            <v>0</v>
          </cell>
          <cell r="K41">
            <v>41169</v>
          </cell>
          <cell r="L41">
            <v>41197</v>
          </cell>
          <cell r="M41">
            <v>28</v>
          </cell>
          <cell r="N41">
            <v>0.22075</v>
          </cell>
          <cell r="O41">
            <v>0.42075000000000001</v>
          </cell>
          <cell r="P41">
            <v>360</v>
          </cell>
          <cell r="Q41">
            <v>163625</v>
          </cell>
        </row>
        <row r="42">
          <cell r="C42" t="str">
            <v>Intercompany</v>
          </cell>
          <cell r="D42">
            <v>4537055</v>
          </cell>
          <cell r="E42">
            <v>324464344</v>
          </cell>
          <cell r="F42" t="str">
            <v>GBP</v>
          </cell>
          <cell r="G42">
            <v>324464344</v>
          </cell>
          <cell r="H42">
            <v>-7.4999999999999997E-2</v>
          </cell>
          <cell r="I42">
            <v>609438.08824499999</v>
          </cell>
          <cell r="J42">
            <v>0</v>
          </cell>
          <cell r="K42">
            <v>41106</v>
          </cell>
          <cell r="L42">
            <v>41197</v>
          </cell>
          <cell r="M42">
            <v>91</v>
          </cell>
          <cell r="N42">
            <v>0.82837999999999989</v>
          </cell>
          <cell r="O42">
            <v>0.75337999999999994</v>
          </cell>
          <cell r="P42">
            <v>365</v>
          </cell>
          <cell r="Q42">
            <v>609438.08824458951</v>
          </cell>
        </row>
        <row r="43">
          <cell r="B43" t="str">
            <v>XS0736397604</v>
          </cell>
          <cell r="C43" t="str">
            <v>Bond</v>
          </cell>
          <cell r="D43">
            <v>4539353</v>
          </cell>
          <cell r="E43">
            <v>500000000</v>
          </cell>
          <cell r="F43" t="str">
            <v>USD</v>
          </cell>
          <cell r="G43">
            <v>500000000</v>
          </cell>
          <cell r="H43">
            <v>1.65</v>
          </cell>
          <cell r="I43">
            <v>2660612.5</v>
          </cell>
          <cell r="J43">
            <v>0</v>
          </cell>
          <cell r="K43">
            <v>41106</v>
          </cell>
          <cell r="L43">
            <v>41197</v>
          </cell>
          <cell r="M43">
            <v>91</v>
          </cell>
          <cell r="N43">
            <v>0.45510000000000006</v>
          </cell>
          <cell r="O43">
            <v>2.1051000000000002</v>
          </cell>
          <cell r="P43">
            <v>360</v>
          </cell>
          <cell r="Q43">
            <v>2660612.5000000005</v>
          </cell>
        </row>
        <row r="44">
          <cell r="C44" t="str">
            <v>Intercompany</v>
          </cell>
          <cell r="D44">
            <v>4537209</v>
          </cell>
          <cell r="E44">
            <v>325023564.20840508</v>
          </cell>
          <cell r="F44" t="str">
            <v>GBP</v>
          </cell>
          <cell r="G44">
            <v>325023564.20840508</v>
          </cell>
          <cell r="H44">
            <v>1.9424999999999999</v>
          </cell>
          <cell r="I44">
            <v>2245334.731985</v>
          </cell>
          <cell r="J44">
            <v>0</v>
          </cell>
          <cell r="K44">
            <v>41106</v>
          </cell>
          <cell r="L44">
            <v>41197</v>
          </cell>
          <cell r="M44">
            <v>91</v>
          </cell>
          <cell r="N44">
            <v>0.82837999999999989</v>
          </cell>
          <cell r="O44">
            <v>2.77088</v>
          </cell>
          <cell r="P44">
            <v>365</v>
          </cell>
          <cell r="Q44">
            <v>2245334.731973547</v>
          </cell>
        </row>
        <row r="45">
          <cell r="B45" t="str">
            <v>XS0736398834</v>
          </cell>
          <cell r="C45" t="str">
            <v>Bond</v>
          </cell>
          <cell r="D45">
            <v>4619083</v>
          </cell>
          <cell r="E45">
            <v>1200000000</v>
          </cell>
          <cell r="F45" t="str">
            <v>EUR</v>
          </cell>
          <cell r="G45">
            <v>1200000000</v>
          </cell>
          <cell r="H45">
            <v>1.55</v>
          </cell>
          <cell r="I45">
            <v>6209233.3333329996</v>
          </cell>
          <cell r="J45">
            <v>0</v>
          </cell>
          <cell r="K45">
            <v>41106</v>
          </cell>
          <cell r="L45">
            <v>41197</v>
          </cell>
          <cell r="M45">
            <v>91</v>
          </cell>
          <cell r="N45">
            <v>0.49699999999999994</v>
          </cell>
          <cell r="O45">
            <v>2.0470000000000002</v>
          </cell>
          <cell r="P45">
            <v>360</v>
          </cell>
          <cell r="Q45">
            <v>6209233.333333334</v>
          </cell>
        </row>
        <row r="46">
          <cell r="C46" t="str">
            <v>Intercompany</v>
          </cell>
          <cell r="D46">
            <v>4977688</v>
          </cell>
          <cell r="E46">
            <v>997770000</v>
          </cell>
          <cell r="F46" t="str">
            <v>GBP</v>
          </cell>
          <cell r="G46">
            <v>997770000</v>
          </cell>
          <cell r="H46">
            <v>2.3965000000000001</v>
          </cell>
          <cell r="I46">
            <v>8022182.3315509995</v>
          </cell>
          <cell r="J46">
            <v>0</v>
          </cell>
          <cell r="K46">
            <v>41106</v>
          </cell>
          <cell r="L46">
            <v>41197</v>
          </cell>
          <cell r="M46">
            <v>91</v>
          </cell>
          <cell r="N46">
            <v>0.82837999999999989</v>
          </cell>
          <cell r="O46">
            <v>3.2248799999999997</v>
          </cell>
          <cell r="P46">
            <v>365</v>
          </cell>
          <cell r="Q46">
            <v>8022182.3315506838</v>
          </cell>
        </row>
        <row r="47">
          <cell r="B47" t="str">
            <v>XS0736398917</v>
          </cell>
          <cell r="C47" t="str">
            <v>Bond</v>
          </cell>
          <cell r="D47">
            <v>4539357</v>
          </cell>
          <cell r="E47">
            <v>175000000</v>
          </cell>
          <cell r="F47" t="str">
            <v>GBP</v>
          </cell>
          <cell r="G47">
            <v>175000000</v>
          </cell>
          <cell r="H47">
            <v>1.75</v>
          </cell>
          <cell r="I47">
            <v>1124950.726027</v>
          </cell>
          <cell r="J47">
            <v>0</v>
          </cell>
          <cell r="K47">
            <v>41106</v>
          </cell>
          <cell r="L47">
            <v>41197</v>
          </cell>
          <cell r="M47">
            <v>91</v>
          </cell>
          <cell r="N47">
            <v>0.82837999999999989</v>
          </cell>
          <cell r="O47">
            <v>2.5783800000000001</v>
          </cell>
          <cell r="P47">
            <v>366</v>
          </cell>
          <cell r="Q47">
            <v>1121877.0901639345</v>
          </cell>
        </row>
        <row r="48">
          <cell r="C48" t="str">
            <v>Intercompany</v>
          </cell>
          <cell r="D48">
            <v>4537316</v>
          </cell>
          <cell r="E48">
            <v>175000000</v>
          </cell>
          <cell r="F48" t="str">
            <v>GBP</v>
          </cell>
          <cell r="G48">
            <v>175000000</v>
          </cell>
          <cell r="H48">
            <v>1.75</v>
          </cell>
          <cell r="I48">
            <v>1124950.726027</v>
          </cell>
          <cell r="J48">
            <v>0</v>
          </cell>
          <cell r="K48">
            <v>41106</v>
          </cell>
          <cell r="L48">
            <v>41197</v>
          </cell>
          <cell r="M48">
            <v>91</v>
          </cell>
          <cell r="N48">
            <v>0.82837999999999989</v>
          </cell>
          <cell r="O48">
            <v>2.5783800000000001</v>
          </cell>
          <cell r="P48">
            <v>366</v>
          </cell>
          <cell r="Q48">
            <v>1121877.0901639345</v>
          </cell>
        </row>
        <row r="49">
          <cell r="B49" t="str">
            <v>XS0736399055</v>
          </cell>
          <cell r="C49" t="str">
            <v>Bond</v>
          </cell>
          <cell r="D49">
            <v>4539363</v>
          </cell>
          <cell r="E49">
            <v>20000000000</v>
          </cell>
          <cell r="F49" t="str">
            <v>JPY</v>
          </cell>
          <cell r="G49">
            <v>20000000000</v>
          </cell>
          <cell r="H49">
            <v>1.25</v>
          </cell>
          <cell r="I49">
            <v>72285499.999998003</v>
          </cell>
          <cell r="J49">
            <v>0</v>
          </cell>
          <cell r="K49">
            <v>41107</v>
          </cell>
          <cell r="L49">
            <v>41197</v>
          </cell>
          <cell r="M49">
            <v>90</v>
          </cell>
          <cell r="N49">
            <v>1.25</v>
          </cell>
          <cell r="O49">
            <v>1.4457100000000001</v>
          </cell>
          <cell r="P49">
            <v>360</v>
          </cell>
          <cell r="Q49">
            <v>72285500</v>
          </cell>
        </row>
        <row r="50">
          <cell r="C50" t="str">
            <v>Intercompany</v>
          </cell>
          <cell r="D50">
            <v>4537325</v>
          </cell>
          <cell r="E50">
            <v>169491525.42372882</v>
          </cell>
          <cell r="F50" t="str">
            <v>GBP</v>
          </cell>
          <cell r="G50">
            <v>169491525.42372882</v>
          </cell>
          <cell r="H50">
            <v>1.9975000000000001</v>
          </cell>
          <cell r="I50">
            <v>1178914.325491</v>
          </cell>
          <cell r="J50">
            <v>0</v>
          </cell>
          <cell r="K50">
            <v>41107</v>
          </cell>
          <cell r="L50">
            <v>41197</v>
          </cell>
          <cell r="M50">
            <v>90</v>
          </cell>
          <cell r="N50">
            <v>0.82338</v>
          </cell>
          <cell r="O50">
            <v>2.8208799999999998</v>
          </cell>
          <cell r="P50">
            <v>365</v>
          </cell>
          <cell r="Q50">
            <v>1178914.3255166009</v>
          </cell>
        </row>
        <row r="51">
          <cell r="B51" t="str">
            <v>XS0736399139</v>
          </cell>
          <cell r="C51" t="str">
            <v>Bond</v>
          </cell>
          <cell r="D51">
            <v>4539376</v>
          </cell>
          <cell r="E51">
            <v>215000000</v>
          </cell>
          <cell r="F51" t="str">
            <v>GBP</v>
          </cell>
          <cell r="G51">
            <v>215000000</v>
          </cell>
          <cell r="H51">
            <v>1.85</v>
          </cell>
          <cell r="I51">
            <v>1435685.060274</v>
          </cell>
          <cell r="J51">
            <v>0</v>
          </cell>
          <cell r="K51">
            <v>41106</v>
          </cell>
          <cell r="L51">
            <v>41197</v>
          </cell>
          <cell r="M51">
            <v>91</v>
          </cell>
          <cell r="N51">
            <v>0.82837999999999989</v>
          </cell>
          <cell r="O51">
            <v>2.6783799999999998</v>
          </cell>
          <cell r="P51">
            <v>366</v>
          </cell>
          <cell r="Q51">
            <v>1431762.4234972678</v>
          </cell>
        </row>
        <row r="52">
          <cell r="C52" t="str">
            <v>Intercompany</v>
          </cell>
          <cell r="D52">
            <v>4539395</v>
          </cell>
          <cell r="E52">
            <v>215000000</v>
          </cell>
          <cell r="F52" t="str">
            <v>GBP</v>
          </cell>
          <cell r="G52">
            <v>215000000</v>
          </cell>
          <cell r="H52">
            <v>1.85</v>
          </cell>
          <cell r="I52">
            <v>1435685.060274</v>
          </cell>
          <cell r="J52">
            <v>0</v>
          </cell>
          <cell r="K52">
            <v>41106</v>
          </cell>
          <cell r="L52">
            <v>41197</v>
          </cell>
          <cell r="M52">
            <v>91</v>
          </cell>
          <cell r="N52">
            <v>0.82837999999999989</v>
          </cell>
          <cell r="O52">
            <v>2.6783799999999998</v>
          </cell>
          <cell r="P52">
            <v>366</v>
          </cell>
          <cell r="Q52">
            <v>1431762.4234972678</v>
          </cell>
        </row>
        <row r="53">
          <cell r="B53" t="str">
            <v>XS0737122464</v>
          </cell>
          <cell r="C53" t="str">
            <v>Bond</v>
          </cell>
          <cell r="D53">
            <v>4552426</v>
          </cell>
          <cell r="E53">
            <v>610000000</v>
          </cell>
          <cell r="F53" t="str">
            <v>GBP</v>
          </cell>
          <cell r="G53">
            <v>610000000</v>
          </cell>
          <cell r="H53">
            <v>0.9</v>
          </cell>
          <cell r="I53">
            <v>2621376.3333330001</v>
          </cell>
          <cell r="J53">
            <v>0</v>
          </cell>
          <cell r="K53">
            <v>41106</v>
          </cell>
          <cell r="L53">
            <v>41197</v>
          </cell>
          <cell r="M53">
            <v>91</v>
          </cell>
          <cell r="N53">
            <v>0.82837999999999989</v>
          </cell>
          <cell r="O53">
            <v>1.72838</v>
          </cell>
          <cell r="P53">
            <v>366</v>
          </cell>
          <cell r="Q53">
            <v>2621376.333333333</v>
          </cell>
        </row>
        <row r="54">
          <cell r="C54" t="str">
            <v>Intercompany</v>
          </cell>
          <cell r="D54">
            <v>4550663</v>
          </cell>
          <cell r="E54">
            <v>610000000</v>
          </cell>
          <cell r="F54" t="str">
            <v>GBP</v>
          </cell>
          <cell r="G54">
            <v>610000000</v>
          </cell>
          <cell r="H54">
            <v>0.9</v>
          </cell>
          <cell r="I54">
            <v>2628558.186301</v>
          </cell>
          <cell r="J54">
            <v>0</v>
          </cell>
          <cell r="K54">
            <v>41106</v>
          </cell>
          <cell r="L54">
            <v>41197</v>
          </cell>
          <cell r="M54">
            <v>91</v>
          </cell>
          <cell r="N54">
            <v>0.82837999999999989</v>
          </cell>
          <cell r="O54">
            <v>1.72838</v>
          </cell>
          <cell r="P54">
            <v>366</v>
          </cell>
          <cell r="Q54">
            <v>2621376.333333333</v>
          </cell>
        </row>
        <row r="55">
          <cell r="B55" t="str">
            <v>ISIN</v>
          </cell>
          <cell r="C55" t="str">
            <v>Trade</v>
          </cell>
          <cell r="D55" t="str">
            <v>Trade ID</v>
          </cell>
          <cell r="E55" t="str">
            <v>Original Balance</v>
          </cell>
          <cell r="F55" t="str">
            <v>Currency</v>
          </cell>
          <cell r="G55" t="str">
            <v>Current Balance</v>
          </cell>
          <cell r="H55" t="str">
            <v>Margin</v>
          </cell>
          <cell r="I55" t="str">
            <v>Coupon Amount</v>
          </cell>
          <cell r="J55" t="str">
            <v>Paid Down Amounts</v>
          </cell>
          <cell r="K55" t="str">
            <v>Start Date</v>
          </cell>
          <cell r="L55" t="str">
            <v>End Date</v>
          </cell>
          <cell r="M55" t="str">
            <v>No. Days</v>
          </cell>
          <cell r="N55" t="str">
            <v>Libor</v>
          </cell>
          <cell r="O55" t="str">
            <v>All in rate</v>
          </cell>
          <cell r="P55" t="str">
            <v>Days Year</v>
          </cell>
          <cell r="Q55" t="str">
            <v>Total</v>
          </cell>
        </row>
        <row r="56">
          <cell r="B56" t="str">
            <v>XS0773322606</v>
          </cell>
          <cell r="C56" t="str">
            <v>Bond</v>
          </cell>
          <cell r="D56">
            <v>4742148</v>
          </cell>
          <cell r="E56">
            <v>1250000000</v>
          </cell>
          <cell r="F56" t="str">
            <v>USD</v>
          </cell>
          <cell r="G56">
            <v>1250000000</v>
          </cell>
          <cell r="H56">
            <v>1.55</v>
          </cell>
          <cell r="I56">
            <v>6335559.0277779996</v>
          </cell>
          <cell r="J56">
            <v>0</v>
          </cell>
          <cell r="K56">
            <v>41106</v>
          </cell>
          <cell r="L56">
            <v>41197</v>
          </cell>
          <cell r="M56">
            <v>91</v>
          </cell>
          <cell r="N56">
            <v>0.45510000000000006</v>
          </cell>
          <cell r="O56">
            <v>2.0051000000000001</v>
          </cell>
          <cell r="P56">
            <v>360</v>
          </cell>
          <cell r="Q56">
            <v>6335559.027777778</v>
          </cell>
        </row>
        <row r="57">
          <cell r="C57" t="str">
            <v>Intercompany</v>
          </cell>
          <cell r="D57">
            <v>4740126</v>
          </cell>
          <cell r="E57">
            <v>785175879.39999998</v>
          </cell>
          <cell r="F57" t="str">
            <v>GBP</v>
          </cell>
          <cell r="G57">
            <v>785175879.39999998</v>
          </cell>
          <cell r="H57">
            <v>1.59</v>
          </cell>
          <cell r="I57">
            <v>4734128.2611870002</v>
          </cell>
          <cell r="J57">
            <v>0</v>
          </cell>
          <cell r="K57">
            <v>41106</v>
          </cell>
          <cell r="L57">
            <v>41197</v>
          </cell>
          <cell r="M57">
            <v>91</v>
          </cell>
          <cell r="N57">
            <v>0.82837999999999989</v>
          </cell>
          <cell r="O57">
            <v>2.41838</v>
          </cell>
          <cell r="P57">
            <v>365</v>
          </cell>
          <cell r="Q57">
            <v>4734128.2611870365</v>
          </cell>
        </row>
        <row r="58">
          <cell r="B58" t="str">
            <v>XS0773322788</v>
          </cell>
          <cell r="C58" t="str">
            <v>Bond</v>
          </cell>
          <cell r="D58">
            <v>4742471</v>
          </cell>
          <cell r="E58">
            <v>175000000</v>
          </cell>
          <cell r="F58" t="str">
            <v>GBP</v>
          </cell>
          <cell r="G58">
            <v>175000000</v>
          </cell>
          <cell r="H58">
            <v>0.9</v>
          </cell>
          <cell r="I58">
            <v>752034.19398900005</v>
          </cell>
          <cell r="J58">
            <v>0</v>
          </cell>
          <cell r="K58">
            <v>41106</v>
          </cell>
          <cell r="L58">
            <v>41197</v>
          </cell>
          <cell r="M58">
            <v>91</v>
          </cell>
          <cell r="N58">
            <v>0.82837999999999989</v>
          </cell>
          <cell r="O58">
            <v>1.72838</v>
          </cell>
          <cell r="P58">
            <v>366</v>
          </cell>
          <cell r="Q58">
            <v>752034.19398907106</v>
          </cell>
        </row>
        <row r="59">
          <cell r="C59" t="str">
            <v>Intercompany</v>
          </cell>
          <cell r="D59">
            <v>4740148</v>
          </cell>
          <cell r="E59">
            <v>175000000</v>
          </cell>
          <cell r="F59" t="str">
            <v>GBP</v>
          </cell>
          <cell r="G59">
            <v>175000000</v>
          </cell>
          <cell r="H59">
            <v>0.9</v>
          </cell>
          <cell r="I59">
            <v>754094.561644</v>
          </cell>
          <cell r="J59">
            <v>0</v>
          </cell>
          <cell r="K59">
            <v>41106</v>
          </cell>
          <cell r="L59">
            <v>41197</v>
          </cell>
          <cell r="M59">
            <v>91</v>
          </cell>
          <cell r="N59">
            <v>0.82837999999999989</v>
          </cell>
          <cell r="O59">
            <v>1.72838</v>
          </cell>
          <cell r="P59">
            <v>366</v>
          </cell>
          <cell r="Q59">
            <v>752034.19398907106</v>
          </cell>
        </row>
        <row r="60">
          <cell r="B60" t="str">
            <v>ISIN</v>
          </cell>
          <cell r="C60" t="str">
            <v>Trade</v>
          </cell>
          <cell r="D60" t="str">
            <v>Trade ID</v>
          </cell>
          <cell r="E60" t="str">
            <v>Original Balance</v>
          </cell>
          <cell r="F60" t="str">
            <v>Currency</v>
          </cell>
          <cell r="G60" t="str">
            <v>Current Balance</v>
          </cell>
          <cell r="H60" t="str">
            <v>Margin</v>
          </cell>
          <cell r="I60" t="str">
            <v>Coupon Amount</v>
          </cell>
          <cell r="J60" t="str">
            <v>Paid Down Amounts</v>
          </cell>
          <cell r="K60" t="str">
            <v>Start Date</v>
          </cell>
          <cell r="L60" t="str">
            <v>End Date</v>
          </cell>
          <cell r="M60" t="str">
            <v>No. Days</v>
          </cell>
          <cell r="N60" t="str">
            <v>Libor</v>
          </cell>
          <cell r="O60" t="str">
            <v>All in rate</v>
          </cell>
          <cell r="P60" t="str">
            <v>Days Year</v>
          </cell>
          <cell r="Q60" t="str">
            <v>Total</v>
          </cell>
        </row>
        <row r="61">
          <cell r="B61" t="str">
            <v>XS0790113632</v>
          </cell>
          <cell r="C61" t="str">
            <v>Bond</v>
          </cell>
          <cell r="D61">
            <v>4873833</v>
          </cell>
          <cell r="E61">
            <v>515000000</v>
          </cell>
          <cell r="F61" t="str">
            <v>GBP</v>
          </cell>
          <cell r="G61">
            <v>515000000</v>
          </cell>
          <cell r="H61">
            <v>1.55</v>
          </cell>
          <cell r="I61">
            <v>3045431.1120219999</v>
          </cell>
          <cell r="J61">
            <v>0</v>
          </cell>
          <cell r="K61">
            <v>41106</v>
          </cell>
          <cell r="L61">
            <v>41197</v>
          </cell>
          <cell r="M61">
            <v>91</v>
          </cell>
          <cell r="N61">
            <v>0.82837999999999989</v>
          </cell>
          <cell r="O61">
            <v>2.3783799999999999</v>
          </cell>
          <cell r="P61">
            <v>366</v>
          </cell>
          <cell r="Q61">
            <v>3045431.1120218579</v>
          </cell>
        </row>
        <row r="62">
          <cell r="C62" t="str">
            <v>Intercompany</v>
          </cell>
          <cell r="D62">
            <v>4872488</v>
          </cell>
          <cell r="E62">
            <v>515000000</v>
          </cell>
          <cell r="F62" t="str">
            <v>GBP</v>
          </cell>
          <cell r="G62">
            <v>515000000</v>
          </cell>
          <cell r="H62">
            <v>1.55</v>
          </cell>
          <cell r="I62">
            <v>3045431.1120219999</v>
          </cell>
          <cell r="J62">
            <v>0</v>
          </cell>
          <cell r="K62">
            <v>41106</v>
          </cell>
          <cell r="L62">
            <v>41197</v>
          </cell>
          <cell r="M62">
            <v>91</v>
          </cell>
          <cell r="N62">
            <v>0.82837999999999989</v>
          </cell>
          <cell r="O62">
            <v>2.3783799999999999</v>
          </cell>
          <cell r="P62">
            <v>366</v>
          </cell>
          <cell r="Q62">
            <v>3045431.1120218579</v>
          </cell>
        </row>
        <row r="63">
          <cell r="B63" t="str">
            <v>XS0790113558</v>
          </cell>
          <cell r="C63" t="str">
            <v>Bond</v>
          </cell>
          <cell r="D63">
            <v>4873342</v>
          </cell>
          <cell r="E63">
            <v>140000000</v>
          </cell>
          <cell r="F63" t="str">
            <v>USD</v>
          </cell>
          <cell r="G63">
            <v>140000000</v>
          </cell>
          <cell r="H63">
            <v>2.2000000000000002</v>
          </cell>
          <cell r="I63">
            <v>939610.38888900005</v>
          </cell>
          <cell r="J63">
            <v>0</v>
          </cell>
          <cell r="K63">
            <v>41106</v>
          </cell>
          <cell r="L63">
            <v>41197</v>
          </cell>
          <cell r="M63">
            <v>91</v>
          </cell>
          <cell r="N63">
            <v>0.45510000000000006</v>
          </cell>
          <cell r="O63">
            <v>2.6551</v>
          </cell>
          <cell r="P63">
            <v>360</v>
          </cell>
          <cell r="Q63">
            <v>939610.38888888876</v>
          </cell>
        </row>
        <row r="64">
          <cell r="C64" t="str">
            <v>Intercompany</v>
          </cell>
          <cell r="D64">
            <v>4872504</v>
          </cell>
          <cell r="E64">
            <v>90177133.659999996</v>
          </cell>
          <cell r="F64" t="str">
            <v>GBP</v>
          </cell>
          <cell r="G64">
            <v>90177133.659999996</v>
          </cell>
          <cell r="H64">
            <v>2.1025</v>
          </cell>
          <cell r="I64">
            <v>657135.26045399997</v>
          </cell>
          <cell r="J64">
            <v>0</v>
          </cell>
          <cell r="K64">
            <v>41106</v>
          </cell>
          <cell r="L64">
            <v>41197</v>
          </cell>
          <cell r="M64">
            <v>91</v>
          </cell>
          <cell r="N64">
            <v>0.82837999999999989</v>
          </cell>
          <cell r="O64">
            <v>2.9308800000000002</v>
          </cell>
          <cell r="P64">
            <v>365</v>
          </cell>
          <cell r="Q64">
            <v>658935.63103093952</v>
          </cell>
        </row>
        <row r="65">
          <cell r="B65" t="str">
            <v>XS0790188139</v>
          </cell>
          <cell r="C65" t="str">
            <v>Bond</v>
          </cell>
          <cell r="D65">
            <v>4873838</v>
          </cell>
          <cell r="E65">
            <v>33000000</v>
          </cell>
          <cell r="F65" t="str">
            <v>GBP</v>
          </cell>
          <cell r="G65">
            <v>33000000</v>
          </cell>
          <cell r="H65">
            <v>2.35</v>
          </cell>
          <cell r="I65">
            <v>260783.47377000001</v>
          </cell>
          <cell r="J65">
            <v>0</v>
          </cell>
          <cell r="K65">
            <v>41106</v>
          </cell>
          <cell r="L65">
            <v>41197</v>
          </cell>
          <cell r="M65">
            <v>91</v>
          </cell>
          <cell r="N65">
            <v>0.82837999999999989</v>
          </cell>
          <cell r="O65">
            <v>3.1783799999999998</v>
          </cell>
          <cell r="P65">
            <v>366</v>
          </cell>
          <cell r="Q65">
            <v>260783.47377049178</v>
          </cell>
        </row>
        <row r="66">
          <cell r="C66" t="str">
            <v>Intercompany</v>
          </cell>
          <cell r="D66">
            <v>4872506</v>
          </cell>
          <cell r="E66">
            <v>33000000</v>
          </cell>
          <cell r="F66" t="str">
            <v>GBP</v>
          </cell>
          <cell r="G66">
            <v>33000000</v>
          </cell>
          <cell r="H66">
            <v>2.35</v>
          </cell>
          <cell r="I66">
            <v>260783.47377000001</v>
          </cell>
          <cell r="J66">
            <v>0</v>
          </cell>
          <cell r="K66">
            <v>41106</v>
          </cell>
          <cell r="L66">
            <v>41197</v>
          </cell>
          <cell r="M66">
            <v>91</v>
          </cell>
          <cell r="N66">
            <v>0.82837999999999989</v>
          </cell>
          <cell r="O66">
            <v>3.1783799999999998</v>
          </cell>
          <cell r="P66">
            <v>366</v>
          </cell>
          <cell r="Q66">
            <v>260783.47377049178</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36"/>
  <sheetViews>
    <sheetView tabSelected="1" view="pageLayout" zoomScaleNormal="100" workbookViewId="0"/>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8" customFormat="1" ht="12.75">
      <c r="A2" s="22"/>
      <c r="B2" s="106"/>
      <c r="C2" s="20"/>
      <c r="D2" s="20"/>
      <c r="E2" s="22"/>
      <c r="F2" s="22"/>
      <c r="G2" s="23"/>
      <c r="H2" s="27"/>
      <c r="I2" s="24"/>
      <c r="J2" s="24"/>
      <c r="K2" s="24"/>
      <c r="L2" s="24"/>
      <c r="M2" s="22"/>
      <c r="N2" s="22"/>
      <c r="O2" s="22"/>
      <c r="P2" s="22"/>
      <c r="Q2" s="22"/>
      <c r="R2" s="107"/>
    </row>
    <row r="3" spans="1:18" s="108" customFormat="1" ht="12.75">
      <c r="A3" s="22"/>
      <c r="B3" s="109"/>
      <c r="C3" s="110"/>
      <c r="D3" s="110"/>
      <c r="E3" s="111"/>
      <c r="F3" s="22"/>
      <c r="G3" s="112"/>
      <c r="H3" s="27"/>
      <c r="I3" s="24"/>
      <c r="J3" s="24"/>
      <c r="K3" s="24"/>
      <c r="L3" s="24"/>
      <c r="M3" s="22"/>
      <c r="N3" s="22"/>
      <c r="O3" s="22"/>
      <c r="P3" s="22"/>
      <c r="Q3" s="22"/>
      <c r="R3" s="107"/>
    </row>
    <row r="4" spans="1:18" s="108" customFormat="1" ht="12.75">
      <c r="A4" s="22"/>
      <c r="B4" s="113"/>
      <c r="C4" s="110"/>
      <c r="D4" s="110"/>
      <c r="E4" s="114"/>
      <c r="F4" s="22"/>
      <c r="G4" s="23"/>
      <c r="H4" s="27"/>
      <c r="I4" s="24"/>
      <c r="J4" s="24"/>
      <c r="K4" s="24"/>
      <c r="L4" s="24"/>
      <c r="M4" s="22"/>
      <c r="N4" s="22"/>
      <c r="O4" s="22"/>
      <c r="P4" s="22"/>
      <c r="Q4" s="22"/>
      <c r="R4" s="107"/>
    </row>
    <row r="5" spans="1:18" s="108" customFormat="1" ht="12.75">
      <c r="A5" s="22"/>
      <c r="B5" s="109"/>
      <c r="C5" s="26"/>
      <c r="D5" s="26"/>
      <c r="E5" s="114"/>
      <c r="F5" s="22"/>
      <c r="G5" s="23"/>
      <c r="H5" s="27"/>
      <c r="I5" s="24"/>
      <c r="J5" s="24"/>
      <c r="K5" s="24"/>
      <c r="L5" s="24"/>
      <c r="M5" s="22"/>
      <c r="N5" s="22"/>
      <c r="O5" s="22"/>
      <c r="P5" s="22"/>
      <c r="Q5" s="22"/>
      <c r="R5" s="107"/>
    </row>
    <row r="6" spans="1:18" s="108" customFormat="1" ht="12.75">
      <c r="A6" s="22"/>
      <c r="B6" s="113"/>
      <c r="C6" s="26"/>
      <c r="D6" s="26"/>
      <c r="E6" s="114"/>
      <c r="F6" s="22"/>
      <c r="G6" s="23"/>
      <c r="H6" s="112"/>
      <c r="I6" s="24"/>
      <c r="J6" s="24"/>
      <c r="K6" s="24"/>
      <c r="L6" s="24"/>
      <c r="M6" s="22"/>
      <c r="N6" s="22"/>
      <c r="O6" s="22"/>
      <c r="P6" s="22"/>
      <c r="Q6" s="22"/>
      <c r="R6" s="107"/>
    </row>
    <row r="7" spans="1:18" s="108" customFormat="1" ht="12.75">
      <c r="A7" s="22"/>
      <c r="B7" s="106"/>
      <c r="C7" s="26"/>
      <c r="D7" s="26"/>
      <c r="E7" s="22"/>
      <c r="F7" s="22"/>
      <c r="G7" s="23"/>
      <c r="H7" s="27"/>
      <c r="I7" s="24"/>
      <c r="J7" s="24"/>
      <c r="K7" s="24"/>
      <c r="L7" s="24"/>
      <c r="M7" s="22"/>
      <c r="N7" s="22"/>
      <c r="O7" s="22"/>
      <c r="P7" s="22"/>
      <c r="Q7" s="22"/>
      <c r="R7" s="107"/>
    </row>
    <row r="8" spans="1:18" s="108" customFormat="1" ht="12.75">
      <c r="A8" s="22"/>
      <c r="B8" s="106"/>
      <c r="C8" s="26"/>
      <c r="D8" s="26"/>
      <c r="E8" s="22"/>
      <c r="F8" s="22"/>
      <c r="G8" s="23"/>
      <c r="H8" s="27"/>
      <c r="I8" s="24"/>
      <c r="J8" s="24"/>
      <c r="K8" s="24"/>
      <c r="L8" s="24"/>
      <c r="M8" s="22"/>
      <c r="N8" s="22"/>
      <c r="O8" s="22"/>
      <c r="P8" s="22"/>
      <c r="Q8" s="22"/>
      <c r="R8" s="107"/>
    </row>
    <row r="9" spans="1:18" s="108" customFormat="1" ht="12.75">
      <c r="A9" s="22"/>
      <c r="B9" s="106"/>
      <c r="C9" s="26"/>
      <c r="D9" s="26"/>
      <c r="E9" s="22"/>
      <c r="F9" s="22"/>
      <c r="G9" s="23"/>
      <c r="H9" s="27"/>
      <c r="I9" s="24"/>
      <c r="J9" s="24"/>
      <c r="K9" s="24"/>
      <c r="L9" s="24"/>
      <c r="M9" s="22"/>
      <c r="N9" s="22"/>
      <c r="O9" s="22"/>
      <c r="P9" s="22"/>
      <c r="Q9" s="22"/>
      <c r="R9" s="107"/>
    </row>
    <row r="10" spans="1:18" s="108" customFormat="1" ht="12.75">
      <c r="A10" s="22"/>
      <c r="B10" s="106"/>
      <c r="C10" s="26"/>
      <c r="D10" s="26"/>
      <c r="E10" s="22"/>
      <c r="F10" s="22"/>
      <c r="G10" s="23"/>
      <c r="H10" s="27"/>
      <c r="I10" s="24"/>
      <c r="J10" s="24"/>
      <c r="K10" s="24"/>
      <c r="L10" s="24"/>
      <c r="M10" s="22"/>
      <c r="N10" s="22"/>
      <c r="O10" s="22"/>
      <c r="P10" s="22"/>
      <c r="Q10" s="22"/>
      <c r="R10" s="107"/>
    </row>
    <row r="11" spans="1:18" s="108" customFormat="1" ht="12.75">
      <c r="A11" s="22"/>
      <c r="B11" s="106"/>
      <c r="C11" s="26"/>
      <c r="D11" s="26"/>
      <c r="E11" s="22"/>
      <c r="F11" s="22"/>
      <c r="G11" s="23"/>
      <c r="H11" s="27"/>
      <c r="I11" s="24"/>
      <c r="J11" s="24"/>
      <c r="K11" s="24"/>
      <c r="L11" s="24"/>
      <c r="M11" s="22"/>
      <c r="N11" s="22"/>
      <c r="O11" s="22"/>
      <c r="P11" s="22"/>
      <c r="Q11" s="22"/>
      <c r="R11" s="107"/>
    </row>
    <row r="12" spans="1:18" s="108" customFormat="1" ht="12.75">
      <c r="A12" s="22"/>
      <c r="B12" s="106"/>
      <c r="C12" s="26"/>
      <c r="D12" s="26"/>
      <c r="E12" s="22"/>
      <c r="F12" s="22"/>
      <c r="G12" s="23"/>
      <c r="H12" s="27"/>
      <c r="I12" s="24"/>
      <c r="J12" s="24"/>
      <c r="K12" s="24"/>
      <c r="L12" s="24"/>
      <c r="M12" s="22"/>
      <c r="N12" s="22"/>
      <c r="O12" s="22"/>
      <c r="P12" s="22"/>
      <c r="Q12" s="22"/>
      <c r="R12" s="107"/>
    </row>
    <row r="13" spans="1:18" s="108" customFormat="1" ht="12.75">
      <c r="A13" s="22"/>
      <c r="B13" s="106"/>
      <c r="C13" s="26"/>
      <c r="D13" s="26"/>
      <c r="E13" s="22"/>
      <c r="F13" s="22"/>
      <c r="G13" s="23"/>
      <c r="H13" s="27"/>
      <c r="I13" s="24"/>
      <c r="J13" s="24"/>
      <c r="K13" s="24"/>
      <c r="L13" s="24"/>
      <c r="M13" s="22"/>
      <c r="N13" s="22"/>
      <c r="O13" s="22"/>
      <c r="P13" s="22"/>
      <c r="Q13" s="22"/>
      <c r="R13" s="107"/>
    </row>
    <row r="14" spans="1:18" s="108" customFormat="1" ht="12.75">
      <c r="A14" s="22"/>
      <c r="B14" s="26"/>
      <c r="C14" s="26"/>
      <c r="D14" s="26"/>
      <c r="E14" s="22"/>
      <c r="F14" s="22"/>
      <c r="G14" s="23"/>
      <c r="H14" s="27"/>
      <c r="I14" s="24"/>
      <c r="J14" s="24"/>
      <c r="K14" s="24"/>
      <c r="L14" s="24"/>
      <c r="M14" s="22"/>
      <c r="N14" s="22"/>
      <c r="O14" s="22"/>
      <c r="P14" s="24"/>
      <c r="Q14" s="24"/>
      <c r="R14" s="107"/>
    </row>
    <row r="15" spans="1:18" ht="12.75">
      <c r="A15" s="28"/>
      <c r="B15" s="29" t="s">
        <v>0</v>
      </c>
      <c r="C15" s="30"/>
      <c r="D15" s="30"/>
      <c r="E15" s="297">
        <v>41121</v>
      </c>
      <c r="F15" s="31"/>
      <c r="G15" s="32"/>
      <c r="H15" s="27"/>
      <c r="I15" s="27"/>
      <c r="J15" s="27"/>
      <c r="K15" s="27"/>
      <c r="L15" s="27"/>
      <c r="M15" s="27"/>
      <c r="N15" s="27"/>
      <c r="O15" s="27"/>
      <c r="P15" s="33"/>
      <c r="Q15" s="34"/>
      <c r="R15" s="12"/>
    </row>
    <row r="16" spans="1:18" ht="12.75">
      <c r="A16" s="28"/>
      <c r="B16" s="35" t="s">
        <v>503</v>
      </c>
      <c r="C16" s="36"/>
      <c r="D16" s="36"/>
      <c r="E16" s="298" t="s">
        <v>574</v>
      </c>
      <c r="F16" s="31"/>
      <c r="G16" s="31"/>
      <c r="H16" s="27"/>
      <c r="I16" s="27"/>
      <c r="J16" s="27"/>
      <c r="K16" s="27"/>
      <c r="L16" s="27"/>
      <c r="M16" s="27"/>
      <c r="N16" s="27"/>
      <c r="O16" s="27"/>
      <c r="P16" s="33"/>
      <c r="Q16" s="34"/>
      <c r="R16" s="12"/>
    </row>
    <row r="17" spans="1:18" ht="12.75">
      <c r="A17" s="28"/>
      <c r="B17" s="35" t="s">
        <v>430</v>
      </c>
      <c r="C17" s="36"/>
      <c r="D17" s="36"/>
      <c r="E17" s="298">
        <v>41098</v>
      </c>
      <c r="F17" s="31"/>
      <c r="G17" s="31"/>
      <c r="H17" s="27"/>
      <c r="I17" s="27"/>
      <c r="J17" s="27"/>
      <c r="K17" s="27"/>
      <c r="L17" s="27"/>
      <c r="M17" s="27"/>
      <c r="N17" s="27"/>
      <c r="O17" s="27"/>
      <c r="P17" s="33"/>
      <c r="Q17" s="34"/>
      <c r="R17" s="12"/>
    </row>
    <row r="18" spans="1:18" ht="12.75">
      <c r="A18" s="28"/>
      <c r="B18" s="450"/>
      <c r="C18" s="451"/>
      <c r="D18" s="451"/>
      <c r="E18" s="452"/>
      <c r="F18" s="31"/>
      <c r="G18" s="31"/>
      <c r="H18" s="27"/>
      <c r="I18" s="27"/>
      <c r="J18" s="27"/>
      <c r="K18" s="27"/>
      <c r="L18" s="27"/>
      <c r="M18" s="27"/>
      <c r="N18" s="27"/>
      <c r="O18" s="27"/>
      <c r="P18" s="33"/>
      <c r="Q18" s="34"/>
      <c r="R18" s="12"/>
    </row>
    <row r="19" spans="1:18" ht="12.75">
      <c r="A19" s="28"/>
      <c r="B19" s="453"/>
      <c r="C19" s="453"/>
      <c r="D19" s="453"/>
      <c r="E19" s="454"/>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62" t="s">
        <v>506</v>
      </c>
      <c r="C21" s="663"/>
      <c r="D21" s="663"/>
      <c r="E21" s="663"/>
      <c r="F21" s="663"/>
      <c r="G21" s="663"/>
      <c r="H21" s="663"/>
      <c r="I21" s="663"/>
      <c r="J21" s="663"/>
      <c r="K21" s="663"/>
      <c r="L21" s="663"/>
      <c r="M21" s="663"/>
      <c r="N21" s="663"/>
      <c r="O21" s="663"/>
      <c r="P21" s="663"/>
      <c r="Q21" s="663"/>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64" t="s">
        <v>1</v>
      </c>
      <c r="C23" s="664"/>
      <c r="D23" s="664"/>
      <c r="E23" s="664"/>
      <c r="F23" s="664"/>
      <c r="G23" s="664"/>
      <c r="H23" s="664"/>
      <c r="I23" s="664"/>
      <c r="J23" s="664"/>
      <c r="K23" s="664"/>
      <c r="L23" s="664"/>
      <c r="M23" s="664"/>
      <c r="N23" s="664"/>
      <c r="O23" s="664"/>
      <c r="P23" s="664"/>
      <c r="Q23" s="664"/>
      <c r="R23" s="7"/>
    </row>
    <row r="24" spans="1:18" ht="12.75">
      <c r="A24" s="19"/>
      <c r="B24" s="37"/>
      <c r="C24" s="37"/>
      <c r="D24" s="37"/>
      <c r="E24" s="22"/>
      <c r="F24" s="22"/>
      <c r="G24" s="37"/>
      <c r="H24" s="37"/>
      <c r="I24" s="37"/>
      <c r="J24" s="37"/>
      <c r="K24" s="37"/>
      <c r="L24" s="37"/>
      <c r="M24" s="37"/>
      <c r="N24" s="37"/>
      <c r="O24" s="37"/>
      <c r="P24" s="24"/>
      <c r="Q24" s="25"/>
      <c r="R24" s="7"/>
    </row>
    <row r="25" spans="1:18" ht="41.25" customHeight="1">
      <c r="A25" s="19"/>
      <c r="B25" s="707"/>
      <c r="C25" s="707"/>
      <c r="D25" s="707"/>
      <c r="E25" s="707"/>
      <c r="F25" s="707"/>
      <c r="G25" s="707"/>
      <c r="H25" s="707"/>
      <c r="I25" s="707"/>
      <c r="J25" s="707"/>
      <c r="K25" s="707"/>
      <c r="L25" s="707"/>
      <c r="M25" s="707"/>
      <c r="N25" s="707"/>
      <c r="O25" s="707"/>
      <c r="P25" s="707"/>
      <c r="Q25" s="707"/>
      <c r="R25" s="7"/>
    </row>
    <row r="26" spans="1:18" ht="12.75" customHeight="1">
      <c r="A26" s="19"/>
      <c r="B26" s="707"/>
      <c r="C26" s="707"/>
      <c r="D26" s="707"/>
      <c r="E26" s="707"/>
      <c r="F26" s="707"/>
      <c r="G26" s="707"/>
      <c r="H26" s="707"/>
      <c r="I26" s="707"/>
      <c r="J26" s="707"/>
      <c r="K26" s="707"/>
      <c r="L26" s="707"/>
      <c r="M26" s="707"/>
      <c r="N26" s="707"/>
      <c r="O26" s="707"/>
      <c r="P26" s="707"/>
      <c r="Q26" s="707"/>
      <c r="R26" s="7"/>
    </row>
    <row r="27" spans="1:18" ht="12.75">
      <c r="A27" s="19"/>
      <c r="B27" s="665" t="s">
        <v>2</v>
      </c>
      <c r="C27" s="665"/>
      <c r="D27" s="37"/>
      <c r="E27" s="22"/>
      <c r="F27" s="22"/>
      <c r="G27" s="37"/>
      <c r="H27" s="37"/>
      <c r="I27" s="37"/>
      <c r="J27" s="37"/>
      <c r="K27" s="37"/>
      <c r="L27" s="37"/>
      <c r="M27" s="37"/>
      <c r="N27" s="37"/>
      <c r="O27" s="37"/>
      <c r="P27" s="24"/>
      <c r="Q27" s="25"/>
      <c r="R27" s="7"/>
    </row>
    <row r="28" spans="1:18" ht="12.75">
      <c r="A28" s="19"/>
      <c r="B28" s="22"/>
      <c r="C28" s="22"/>
      <c r="D28" s="22"/>
      <c r="E28" s="22"/>
      <c r="F28" s="22"/>
      <c r="G28" s="22"/>
      <c r="H28" s="22"/>
      <c r="I28" s="22"/>
      <c r="J28" s="22"/>
      <c r="K28" s="22"/>
      <c r="L28" s="22"/>
      <c r="M28" s="22"/>
      <c r="N28" s="22"/>
      <c r="O28" s="22"/>
      <c r="P28" s="24"/>
      <c r="Q28" s="25"/>
      <c r="R28" s="7"/>
    </row>
    <row r="29" spans="1:18" ht="12.75">
      <c r="A29" s="19"/>
      <c r="B29" s="22" t="s">
        <v>3</v>
      </c>
      <c r="C29" s="22"/>
      <c r="D29" s="22"/>
      <c r="E29" s="22"/>
      <c r="F29" s="22"/>
      <c r="G29" s="22"/>
      <c r="H29" s="22"/>
      <c r="I29" s="22"/>
      <c r="J29" s="22"/>
      <c r="K29" s="22"/>
      <c r="L29" s="22"/>
      <c r="M29" s="22"/>
      <c r="N29" s="22"/>
      <c r="O29" s="22"/>
      <c r="P29" s="24"/>
      <c r="Q29" s="25"/>
      <c r="R29" s="7"/>
    </row>
    <row r="30" spans="1:18" ht="12.75">
      <c r="A30" s="19"/>
      <c r="B30" s="38"/>
      <c r="C30" s="38"/>
      <c r="D30" s="39"/>
      <c r="E30" s="38"/>
      <c r="F30" s="22"/>
      <c r="G30" s="22"/>
      <c r="H30" s="22"/>
      <c r="I30" s="22"/>
      <c r="J30" s="22"/>
      <c r="K30" s="22"/>
      <c r="L30" s="22"/>
      <c r="M30" s="22"/>
      <c r="N30" s="22"/>
      <c r="O30" s="22"/>
      <c r="P30" s="24"/>
      <c r="Q30" s="25"/>
      <c r="R30" s="7"/>
    </row>
    <row r="31" spans="1:18" ht="12.75">
      <c r="A31" s="19"/>
      <c r="B31" s="37"/>
      <c r="C31" s="39"/>
      <c r="D31" s="39"/>
      <c r="E31" s="22"/>
      <c r="F31" s="22"/>
      <c r="G31" s="22"/>
      <c r="H31" s="22"/>
      <c r="I31" s="22"/>
      <c r="J31" s="22"/>
      <c r="K31" s="22"/>
      <c r="L31" s="22"/>
      <c r="M31" s="22"/>
      <c r="N31" s="22"/>
      <c r="O31" s="22"/>
      <c r="P31" s="24"/>
      <c r="Q31" s="25"/>
      <c r="R31" s="7"/>
    </row>
    <row r="32" spans="1:18" ht="12.75">
      <c r="A32" s="19"/>
      <c r="B32" s="38" t="s">
        <v>4</v>
      </c>
      <c r="C32" s="28" t="s">
        <v>561</v>
      </c>
      <c r="D32" s="124" t="s">
        <v>5</v>
      </c>
      <c r="E32" s="40"/>
      <c r="F32" s="40"/>
      <c r="G32" s="41"/>
      <c r="H32" s="41"/>
      <c r="I32" s="22"/>
      <c r="J32" s="22"/>
      <c r="K32" s="22"/>
      <c r="L32" s="22"/>
      <c r="M32" s="22"/>
      <c r="N32" s="22"/>
      <c r="O32" s="22"/>
      <c r="P32" s="24"/>
      <c r="Q32" s="25"/>
      <c r="R32" s="7"/>
    </row>
    <row r="33" spans="1:18" ht="12.75">
      <c r="A33" s="19"/>
      <c r="B33" s="37"/>
      <c r="C33" s="38"/>
      <c r="D33" s="39"/>
      <c r="E33" s="40"/>
      <c r="F33" s="40"/>
      <c r="G33" s="41"/>
      <c r="H33" s="41"/>
      <c r="I33" s="22"/>
      <c r="J33" s="22"/>
      <c r="K33" s="22"/>
      <c r="L33" s="22"/>
      <c r="M33" s="22"/>
      <c r="N33" s="22"/>
      <c r="O33" s="22"/>
      <c r="P33" s="24"/>
      <c r="Q33" s="25"/>
      <c r="R33" s="7"/>
    </row>
    <row r="34" spans="1:18">
      <c r="A34" s="2"/>
      <c r="B34" s="13"/>
      <c r="C34" s="13"/>
      <c r="D34" s="13"/>
      <c r="E34" s="4"/>
      <c r="F34" s="17"/>
      <c r="G34" s="8"/>
      <c r="H34" s="8"/>
      <c r="I34" s="4"/>
      <c r="J34" s="4"/>
      <c r="K34" s="4"/>
      <c r="L34" s="4"/>
      <c r="M34" s="4"/>
      <c r="N34" s="4"/>
      <c r="O34" s="4"/>
      <c r="P34" s="5"/>
      <c r="Q34" s="6"/>
      <c r="R34" s="7"/>
    </row>
    <row r="35" spans="1:18">
      <c r="A35" s="2"/>
      <c r="B35" s="13"/>
      <c r="C35" s="15"/>
      <c r="D35" s="13"/>
      <c r="E35" s="17"/>
      <c r="F35" s="17"/>
      <c r="G35" s="16"/>
      <c r="H35" s="4"/>
      <c r="I35" s="4"/>
      <c r="J35" s="4"/>
      <c r="K35" s="4"/>
      <c r="L35" s="4"/>
      <c r="M35" s="4"/>
      <c r="N35" s="4"/>
      <c r="O35" s="4"/>
      <c r="P35" s="5"/>
      <c r="Q35" s="6"/>
      <c r="R35" s="7"/>
    </row>
    <row r="36" spans="1:18">
      <c r="A36" s="9"/>
      <c r="B36" s="15"/>
      <c r="C36" s="15"/>
      <c r="D36" s="16"/>
      <c r="E36" s="4"/>
      <c r="F36" s="4"/>
      <c r="G36" s="4"/>
      <c r="H36" s="4"/>
      <c r="I36" s="4"/>
      <c r="J36" s="4"/>
      <c r="K36" s="4"/>
      <c r="L36" s="4"/>
      <c r="M36" s="8"/>
      <c r="N36" s="8"/>
      <c r="O36" s="8"/>
      <c r="P36" s="10"/>
      <c r="Q36" s="11"/>
      <c r="R36" s="12"/>
    </row>
  </sheetData>
  <mergeCells count="5">
    <mergeCell ref="B21:Q21"/>
    <mergeCell ref="B23:Q23"/>
    <mergeCell ref="B27:C27"/>
    <mergeCell ref="B25:Q25"/>
    <mergeCell ref="B26:Q26"/>
  </mergeCells>
  <hyperlinks>
    <hyperlink ref="D28" r:id="rId1" display="mailto:Thomas.Ranger@alliance-leicester.co.uk"/>
    <hyperlink ref="D34" r:id="rId2" display="mailto:Thomas.Ranger@alliance-leicester.co.uk"/>
    <hyperlink ref="D32" r:id="rId3"/>
  </hyperlinks>
  <pageMargins left="0.70866141732283472" right="0.70866141732283472" top="0.74803149606299213" bottom="0.74803149606299213" header="0.31496062992125984" footer="0.31496062992125984"/>
  <pageSetup paperSize="9" scale="58" orientation="landscape" r:id="rId4"/>
  <headerFooter>
    <oddHeader>&amp;CHolmes Master Trust Investor Report - July 2012</oddHeader>
    <oddFooter>&amp;CPage 1</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I80"/>
  <sheetViews>
    <sheetView view="pageLayout" topLeftCell="C36" zoomScaleNormal="100" workbookViewId="0">
      <selection activeCell="H43" sqref="H43"/>
    </sheetView>
  </sheetViews>
  <sheetFormatPr defaultRowHeight="12"/>
  <cols>
    <col min="1" max="1" width="6.28515625" customWidth="1"/>
    <col min="2" max="2" width="37" customWidth="1"/>
    <col min="3" max="3" width="15.7109375" style="240" customWidth="1"/>
    <col min="5" max="5" width="36.140625" customWidth="1"/>
    <col min="6" max="6" width="20" customWidth="1"/>
    <col min="8" max="8" width="57.5703125" customWidth="1"/>
    <col min="9" max="9" width="15.140625" style="231" bestFit="1" customWidth="1"/>
  </cols>
  <sheetData>
    <row r="1" spans="1:9" ht="12.75" thickBot="1">
      <c r="A1" s="42" t="s">
        <v>224</v>
      </c>
      <c r="B1" s="42"/>
      <c r="C1" s="237"/>
      <c r="D1" s="80"/>
      <c r="E1" s="80"/>
      <c r="F1" s="80"/>
      <c r="G1" s="80"/>
      <c r="H1" s="80"/>
      <c r="I1" s="234"/>
    </row>
    <row r="2" spans="1:9">
      <c r="B2" s="70"/>
      <c r="C2" s="238"/>
      <c r="D2" s="4"/>
      <c r="E2" s="4"/>
      <c r="F2" s="4"/>
      <c r="G2" s="4"/>
      <c r="H2" s="4"/>
      <c r="I2" s="121"/>
    </row>
    <row r="3" spans="1:9">
      <c r="B3" s="181" t="s">
        <v>175</v>
      </c>
      <c r="C3" s="239"/>
      <c r="D3" s="182"/>
      <c r="E3" s="181" t="s">
        <v>176</v>
      </c>
      <c r="F3" s="241"/>
      <c r="G3" s="182"/>
      <c r="H3" s="181" t="s">
        <v>273</v>
      </c>
      <c r="I3" s="181"/>
    </row>
    <row r="4" spans="1:9">
      <c r="B4" s="182"/>
      <c r="C4" s="187"/>
      <c r="D4" s="182"/>
      <c r="E4" s="182"/>
      <c r="F4" s="235"/>
      <c r="G4" s="182"/>
      <c r="H4" s="182"/>
      <c r="I4" s="182"/>
    </row>
    <row r="5" spans="1:9">
      <c r="A5" s="439" t="s">
        <v>474</v>
      </c>
      <c r="B5" s="182" t="s">
        <v>177</v>
      </c>
      <c r="C5" s="236">
        <v>0</v>
      </c>
      <c r="D5" s="440" t="s">
        <v>474</v>
      </c>
      <c r="E5" s="182" t="s">
        <v>178</v>
      </c>
      <c r="F5" s="236">
        <v>0</v>
      </c>
      <c r="G5" s="440" t="s">
        <v>474</v>
      </c>
      <c r="H5" s="182" t="s">
        <v>179</v>
      </c>
      <c r="I5" s="236">
        <v>0</v>
      </c>
    </row>
    <row r="6" spans="1:9">
      <c r="B6" s="182" t="s">
        <v>180</v>
      </c>
      <c r="C6" s="236">
        <v>0</v>
      </c>
      <c r="D6" s="440"/>
      <c r="E6" s="182" t="s">
        <v>181</v>
      </c>
      <c r="F6" s="236">
        <v>0</v>
      </c>
      <c r="G6" s="182"/>
      <c r="H6" s="182" t="s">
        <v>182</v>
      </c>
      <c r="I6" s="236">
        <v>0</v>
      </c>
    </row>
    <row r="7" spans="1:9" ht="12.75" thickBot="1">
      <c r="B7" s="182"/>
      <c r="C7" s="185"/>
      <c r="D7" s="440"/>
      <c r="E7" s="182" t="s">
        <v>183</v>
      </c>
      <c r="F7" s="642">
        <v>33081</v>
      </c>
      <c r="G7" s="182"/>
      <c r="H7" s="182" t="s">
        <v>184</v>
      </c>
      <c r="I7" s="236">
        <v>0</v>
      </c>
    </row>
    <row r="8" spans="1:9" ht="13.5" thickTop="1" thickBot="1">
      <c r="B8" s="182"/>
      <c r="C8" s="187"/>
      <c r="D8" s="440"/>
      <c r="E8" s="182"/>
      <c r="F8" s="590"/>
      <c r="G8" s="182"/>
      <c r="H8" s="186"/>
      <c r="I8" s="590"/>
    </row>
    <row r="9" spans="1:9" ht="12.75" thickTop="1">
      <c r="A9" s="439" t="s">
        <v>475</v>
      </c>
      <c r="B9" s="182" t="s">
        <v>185</v>
      </c>
      <c r="C9" s="443">
        <v>1230500.31</v>
      </c>
      <c r="D9" s="440"/>
      <c r="E9" s="182"/>
      <c r="F9" s="591"/>
      <c r="G9" s="182"/>
      <c r="H9" s="186"/>
      <c r="I9" s="591"/>
    </row>
    <row r="10" spans="1:9">
      <c r="B10" s="182"/>
      <c r="C10" s="443"/>
      <c r="D10" s="440" t="s">
        <v>475</v>
      </c>
      <c r="E10" s="182" t="s">
        <v>186</v>
      </c>
      <c r="F10" s="642">
        <v>30000</v>
      </c>
      <c r="G10" s="440" t="s">
        <v>475</v>
      </c>
      <c r="H10" s="186" t="s">
        <v>183</v>
      </c>
      <c r="I10" s="642">
        <v>3081</v>
      </c>
    </row>
    <row r="11" spans="1:9" ht="12.75" thickBot="1">
      <c r="B11" s="182"/>
      <c r="C11" s="238"/>
      <c r="D11" s="440"/>
      <c r="E11" s="182"/>
      <c r="F11" s="590"/>
      <c r="I11" s="590"/>
    </row>
    <row r="12" spans="1:9" ht="12.75" thickTop="1">
      <c r="A12" s="439" t="s">
        <v>476</v>
      </c>
      <c r="B12" s="182" t="s">
        <v>191</v>
      </c>
      <c r="C12" s="443">
        <v>38597839.361958399</v>
      </c>
      <c r="D12" s="440"/>
      <c r="E12" s="182"/>
      <c r="F12" s="591"/>
      <c r="H12" s="186"/>
      <c r="I12" s="591"/>
    </row>
    <row r="13" spans="1:9">
      <c r="B13" s="182" t="s">
        <v>194</v>
      </c>
      <c r="C13" s="443">
        <v>7884199.8180409744</v>
      </c>
      <c r="D13" s="440" t="s">
        <v>476</v>
      </c>
      <c r="E13" s="182" t="s">
        <v>187</v>
      </c>
      <c r="F13" s="236">
        <v>0</v>
      </c>
      <c r="G13" s="440" t="s">
        <v>476</v>
      </c>
      <c r="H13" s="186" t="s">
        <v>189</v>
      </c>
      <c r="I13" s="642">
        <v>30000</v>
      </c>
    </row>
    <row r="14" spans="1:9" ht="12.75" thickBot="1">
      <c r="B14" s="182"/>
      <c r="C14" s="185"/>
      <c r="D14" s="441"/>
      <c r="E14" s="182" t="s">
        <v>188</v>
      </c>
      <c r="F14" s="236">
        <v>0</v>
      </c>
      <c r="G14" s="182"/>
      <c r="H14" s="186" t="s">
        <v>190</v>
      </c>
      <c r="I14" s="236">
        <v>0</v>
      </c>
    </row>
    <row r="15" spans="1:9" ht="13.5" thickTop="1" thickBot="1">
      <c r="B15" s="182"/>
      <c r="D15" s="440"/>
      <c r="E15" s="182"/>
      <c r="F15" s="590"/>
      <c r="G15" s="182"/>
      <c r="H15" s="186" t="s">
        <v>193</v>
      </c>
      <c r="I15" s="236">
        <v>0</v>
      </c>
    </row>
    <row r="16" spans="1:9" ht="13.5" thickTop="1" thickBot="1">
      <c r="B16" s="182"/>
      <c r="C16" s="187"/>
      <c r="D16" s="440"/>
      <c r="E16" s="182"/>
      <c r="F16" s="591"/>
      <c r="G16" s="182"/>
      <c r="H16" s="186"/>
      <c r="I16" s="590"/>
    </row>
    <row r="17" spans="1:9" ht="12.75" thickTop="1">
      <c r="D17" s="440" t="s">
        <v>477</v>
      </c>
      <c r="E17" s="182" t="s">
        <v>192</v>
      </c>
      <c r="F17" s="642">
        <v>86043272.329999998</v>
      </c>
      <c r="G17" s="182"/>
      <c r="H17" s="186"/>
      <c r="I17" s="591"/>
    </row>
    <row r="18" spans="1:9" ht="12.75" thickBot="1">
      <c r="B18" s="181" t="s">
        <v>198</v>
      </c>
      <c r="C18" s="181"/>
      <c r="D18" s="440"/>
      <c r="E18" s="182"/>
      <c r="F18" s="590"/>
      <c r="G18" s="440" t="s">
        <v>477</v>
      </c>
      <c r="H18" s="186" t="s">
        <v>196</v>
      </c>
      <c r="I18" s="642">
        <v>65007339.590000004</v>
      </c>
    </row>
    <row r="19" spans="1:9" ht="12.75" thickTop="1">
      <c r="B19" s="182"/>
      <c r="C19" s="182"/>
      <c r="D19" s="440"/>
      <c r="E19" s="182"/>
      <c r="F19" s="591"/>
      <c r="G19" s="182"/>
      <c r="H19" s="186" t="s">
        <v>478</v>
      </c>
      <c r="I19" s="642">
        <v>56604970.829999998</v>
      </c>
    </row>
    <row r="20" spans="1:9">
      <c r="B20" s="182"/>
      <c r="C20" s="238"/>
      <c r="D20" s="440" t="s">
        <v>479</v>
      </c>
      <c r="E20" s="182" t="s">
        <v>195</v>
      </c>
      <c r="F20" s="642">
        <v>65007339.590000004</v>
      </c>
      <c r="G20" s="440" t="s">
        <v>479</v>
      </c>
      <c r="H20" s="186" t="s">
        <v>274</v>
      </c>
      <c r="I20" s="642">
        <v>367316.46</v>
      </c>
    </row>
    <row r="21" spans="1:9">
      <c r="A21" s="439" t="s">
        <v>474</v>
      </c>
      <c r="B21" s="182" t="s">
        <v>200</v>
      </c>
      <c r="C21" s="443">
        <v>301644930.29000062</v>
      </c>
      <c r="D21" s="440" t="s">
        <v>480</v>
      </c>
      <c r="E21" s="182" t="s">
        <v>197</v>
      </c>
      <c r="F21" s="236">
        <v>0</v>
      </c>
      <c r="G21" s="182"/>
      <c r="H21" s="186" t="s">
        <v>478</v>
      </c>
      <c r="I21" s="642">
        <v>262684.76</v>
      </c>
    </row>
    <row r="22" spans="1:9" ht="12.75" thickBot="1">
      <c r="B22" s="182"/>
      <c r="C22" s="184"/>
      <c r="D22" s="440"/>
      <c r="F22" s="592"/>
      <c r="G22" s="440" t="s">
        <v>480</v>
      </c>
      <c r="H22" s="186" t="s">
        <v>275</v>
      </c>
      <c r="I22" s="236">
        <v>0</v>
      </c>
    </row>
    <row r="23" spans="1:9" ht="12.75" thickTop="1">
      <c r="A23" s="182"/>
      <c r="B23" s="182"/>
      <c r="C23" s="182"/>
      <c r="D23" s="182"/>
      <c r="E23" s="182"/>
      <c r="F23" s="592"/>
      <c r="G23" s="182"/>
      <c r="H23" s="186" t="s">
        <v>478</v>
      </c>
      <c r="I23" s="236">
        <v>0</v>
      </c>
    </row>
    <row r="24" spans="1:9">
      <c r="A24" s="439" t="s">
        <v>475</v>
      </c>
      <c r="B24" s="182" t="s">
        <v>194</v>
      </c>
      <c r="C24" s="236">
        <v>0</v>
      </c>
      <c r="D24" s="440" t="s">
        <v>481</v>
      </c>
      <c r="E24" s="182" t="s">
        <v>225</v>
      </c>
      <c r="F24" s="642">
        <v>367316.46</v>
      </c>
      <c r="G24" s="440" t="s">
        <v>481</v>
      </c>
      <c r="H24" s="186" t="s">
        <v>276</v>
      </c>
      <c r="I24" s="236">
        <v>0</v>
      </c>
    </row>
    <row r="25" spans="1:9" ht="12.75" thickBot="1">
      <c r="B25" s="182"/>
      <c r="C25" s="184"/>
      <c r="D25" s="440" t="s">
        <v>482</v>
      </c>
      <c r="E25" s="182" t="s">
        <v>226</v>
      </c>
      <c r="F25" s="236">
        <v>0</v>
      </c>
      <c r="G25" s="182"/>
      <c r="H25" s="186" t="s">
        <v>478</v>
      </c>
      <c r="I25" s="236">
        <v>0</v>
      </c>
    </row>
    <row r="26" spans="1:9" ht="12.75" thickTop="1">
      <c r="B26" s="4"/>
      <c r="C26" s="4"/>
      <c r="D26" s="440"/>
      <c r="F26" s="592"/>
      <c r="G26" s="182"/>
      <c r="H26" s="186"/>
      <c r="I26" s="591"/>
    </row>
    <row r="27" spans="1:9">
      <c r="B27" s="4"/>
      <c r="C27" s="238"/>
      <c r="D27" s="440" t="s">
        <v>483</v>
      </c>
      <c r="E27" s="182" t="s">
        <v>227</v>
      </c>
      <c r="F27" s="236">
        <v>0</v>
      </c>
      <c r="G27" s="440" t="s">
        <v>482</v>
      </c>
      <c r="H27" s="186" t="s">
        <v>199</v>
      </c>
      <c r="I27" s="642">
        <v>8734543.2400000002</v>
      </c>
    </row>
    <row r="28" spans="1:9" ht="12.75" thickBot="1">
      <c r="D28" s="440" t="s">
        <v>484</v>
      </c>
      <c r="E28" s="182" t="s">
        <v>228</v>
      </c>
      <c r="F28" s="236">
        <v>0</v>
      </c>
      <c r="G28" s="182"/>
      <c r="H28" s="186"/>
      <c r="I28" s="590"/>
    </row>
    <row r="29" spans="1:9" ht="12.75" thickTop="1">
      <c r="D29" s="440"/>
      <c r="F29" s="592"/>
      <c r="G29" s="182"/>
      <c r="H29" s="186"/>
      <c r="I29" s="591"/>
    </row>
    <row r="30" spans="1:9">
      <c r="D30" s="440" t="s">
        <v>485</v>
      </c>
      <c r="E30" s="182" t="s">
        <v>229</v>
      </c>
      <c r="F30" s="236">
        <v>0</v>
      </c>
      <c r="G30" s="440" t="s">
        <v>483</v>
      </c>
      <c r="H30" s="186" t="s">
        <v>201</v>
      </c>
      <c r="I30" s="236">
        <v>0</v>
      </c>
    </row>
    <row r="31" spans="1:9" ht="12.75" thickBot="1">
      <c r="D31" s="440" t="s">
        <v>486</v>
      </c>
      <c r="E31" s="182" t="s">
        <v>230</v>
      </c>
      <c r="F31" s="236">
        <v>0</v>
      </c>
      <c r="G31" s="182"/>
      <c r="H31" s="186"/>
      <c r="I31" s="590"/>
    </row>
    <row r="32" spans="1:9" ht="13.5" thickTop="1" thickBot="1">
      <c r="B32" s="182"/>
      <c r="C32" s="187"/>
      <c r="D32" s="182"/>
      <c r="E32" s="182"/>
      <c r="F32" s="590"/>
      <c r="G32" s="182"/>
      <c r="H32" s="186"/>
      <c r="I32" s="591"/>
    </row>
    <row r="33" spans="2:9" ht="12.75" thickTop="1">
      <c r="B33" s="182"/>
      <c r="C33" s="187"/>
      <c r="D33" s="182"/>
      <c r="E33" s="182"/>
      <c r="F33" s="593"/>
      <c r="G33" s="182"/>
      <c r="H33" s="186"/>
      <c r="I33" s="591"/>
    </row>
    <row r="34" spans="2:9">
      <c r="B34" s="182"/>
      <c r="C34" s="187"/>
      <c r="D34" s="440" t="s">
        <v>487</v>
      </c>
      <c r="E34" s="182" t="s">
        <v>488</v>
      </c>
      <c r="F34" s="236">
        <v>0</v>
      </c>
      <c r="G34" s="440" t="s">
        <v>484</v>
      </c>
      <c r="H34" s="186" t="s">
        <v>203</v>
      </c>
      <c r="I34" s="236">
        <v>0</v>
      </c>
    </row>
    <row r="35" spans="2:9" ht="12.75" thickBot="1">
      <c r="B35" s="182"/>
      <c r="C35" s="187"/>
      <c r="D35" s="440"/>
      <c r="E35" s="182"/>
      <c r="F35" s="590"/>
      <c r="G35" s="182"/>
      <c r="I35" s="590"/>
    </row>
    <row r="36" spans="2:9" ht="12.75" thickTop="1">
      <c r="B36" s="182"/>
      <c r="C36" s="187"/>
      <c r="D36" s="440"/>
      <c r="E36" s="182"/>
      <c r="F36" s="593"/>
      <c r="G36" s="182"/>
      <c r="I36" s="591"/>
    </row>
    <row r="37" spans="2:9">
      <c r="B37" s="182"/>
      <c r="C37" s="187"/>
      <c r="D37" s="440" t="s">
        <v>489</v>
      </c>
      <c r="E37" s="182" t="s">
        <v>490</v>
      </c>
      <c r="F37" s="642">
        <v>465000000</v>
      </c>
      <c r="G37" s="182"/>
      <c r="I37" s="592"/>
    </row>
    <row r="38" spans="2:9">
      <c r="B38" s="182"/>
      <c r="C38" s="187"/>
      <c r="D38" s="440" t="s">
        <v>491</v>
      </c>
      <c r="E38" s="182" t="s">
        <v>492</v>
      </c>
      <c r="F38" s="236">
        <v>0</v>
      </c>
      <c r="G38" s="182"/>
      <c r="H38" s="181" t="s">
        <v>205</v>
      </c>
      <c r="I38" s="594"/>
    </row>
    <row r="39" spans="2:9">
      <c r="B39" s="182"/>
      <c r="C39" s="187"/>
      <c r="D39" s="440" t="s">
        <v>493</v>
      </c>
      <c r="E39" s="182" t="s">
        <v>494</v>
      </c>
      <c r="F39" s="236">
        <v>0</v>
      </c>
      <c r="G39" s="182"/>
      <c r="H39" s="182"/>
      <c r="I39" s="591"/>
    </row>
    <row r="40" spans="2:9">
      <c r="B40" s="182"/>
      <c r="C40" s="187"/>
      <c r="D40" s="182"/>
      <c r="E40" s="182"/>
      <c r="F40" s="642"/>
      <c r="G40" s="440" t="s">
        <v>474</v>
      </c>
      <c r="H40" s="182" t="s">
        <v>206</v>
      </c>
      <c r="I40" s="642">
        <v>693081914.89999998</v>
      </c>
    </row>
    <row r="41" spans="2:9" ht="12.75">
      <c r="B41" s="182"/>
      <c r="C41" s="187"/>
      <c r="D41" s="182"/>
      <c r="E41" s="182"/>
      <c r="F41" s="591"/>
      <c r="G41" s="440"/>
      <c r="H41" s="659" t="s">
        <v>626</v>
      </c>
      <c r="I41" s="642">
        <v>693081914.89999998</v>
      </c>
    </row>
    <row r="42" spans="2:9">
      <c r="B42" s="182"/>
      <c r="C42" s="187"/>
      <c r="D42" s="440" t="s">
        <v>495</v>
      </c>
      <c r="E42" s="182" t="s">
        <v>202</v>
      </c>
      <c r="F42" s="642">
        <v>252511.47</v>
      </c>
      <c r="G42" s="440" t="s">
        <v>475</v>
      </c>
      <c r="H42" s="182" t="s">
        <v>277</v>
      </c>
      <c r="I42" s="236">
        <v>0</v>
      </c>
    </row>
    <row r="43" spans="2:9" ht="13.5" thickBot="1">
      <c r="B43" s="182"/>
      <c r="C43" s="187"/>
      <c r="D43" s="182"/>
      <c r="E43" s="182"/>
      <c r="F43" s="590"/>
      <c r="G43" s="440"/>
      <c r="H43" s="659" t="s">
        <v>626</v>
      </c>
      <c r="I43" s="236">
        <v>0</v>
      </c>
    </row>
    <row r="44" spans="2:9" ht="12.75" thickTop="1">
      <c r="B44" s="182"/>
      <c r="C44" s="187"/>
      <c r="D44" s="182"/>
      <c r="E44" s="182"/>
      <c r="F44" s="591"/>
      <c r="G44" s="440" t="s">
        <v>476</v>
      </c>
      <c r="H44" s="182" t="s">
        <v>278</v>
      </c>
      <c r="I44" s="236">
        <v>0</v>
      </c>
    </row>
    <row r="45" spans="2:9" ht="12.75">
      <c r="B45" s="182"/>
      <c r="C45" s="187"/>
      <c r="D45" s="440" t="s">
        <v>496</v>
      </c>
      <c r="E45" s="182" t="s">
        <v>204</v>
      </c>
      <c r="F45" s="642">
        <v>8734543.2400000002</v>
      </c>
      <c r="G45" s="440"/>
      <c r="H45" s="659" t="s">
        <v>626</v>
      </c>
      <c r="I45" s="236">
        <v>0</v>
      </c>
    </row>
    <row r="46" spans="2:9" ht="12.75" thickBot="1">
      <c r="B46" s="182"/>
      <c r="C46" s="187"/>
      <c r="D46" s="182"/>
      <c r="E46" s="182"/>
      <c r="F46" s="590"/>
      <c r="G46" s="440" t="s">
        <v>477</v>
      </c>
      <c r="H46" s="182" t="s">
        <v>279</v>
      </c>
      <c r="I46" s="236">
        <v>0</v>
      </c>
    </row>
    <row r="47" spans="2:9" ht="13.5" thickTop="1">
      <c r="B47" s="182"/>
      <c r="C47" s="187"/>
      <c r="D47" s="182"/>
      <c r="E47" s="182"/>
      <c r="F47" s="591"/>
      <c r="G47" s="440"/>
      <c r="H47" s="659" t="s">
        <v>626</v>
      </c>
      <c r="I47" s="236">
        <v>0</v>
      </c>
    </row>
    <row r="48" spans="2:9" ht="12.75" customHeight="1" thickBot="1">
      <c r="B48" s="182"/>
      <c r="C48" s="187"/>
      <c r="D48" s="440" t="s">
        <v>497</v>
      </c>
      <c r="E48" s="702" t="s">
        <v>498</v>
      </c>
      <c r="F48" s="591"/>
      <c r="H48" s="182"/>
      <c r="I48" s="661"/>
    </row>
    <row r="49" spans="2:9" ht="12.75" thickTop="1">
      <c r="B49" s="182"/>
      <c r="C49" s="187"/>
      <c r="D49" s="182"/>
      <c r="E49" s="702"/>
      <c r="F49" s="236">
        <v>0</v>
      </c>
      <c r="G49" s="182"/>
      <c r="H49" s="4"/>
      <c r="I49" s="4"/>
    </row>
    <row r="50" spans="2:9">
      <c r="B50" s="182"/>
      <c r="C50" s="187"/>
      <c r="D50" s="182"/>
      <c r="E50" s="182"/>
      <c r="F50" s="236"/>
      <c r="G50" s="440" t="s">
        <v>479</v>
      </c>
      <c r="H50" s="182" t="s">
        <v>208</v>
      </c>
      <c r="I50" s="660">
        <v>0</v>
      </c>
    </row>
    <row r="51" spans="2:9" ht="12.75" thickBot="1">
      <c r="B51" s="182"/>
      <c r="C51" s="187"/>
      <c r="D51" s="182"/>
      <c r="E51" s="188"/>
      <c r="F51" s="591"/>
      <c r="G51" s="182"/>
      <c r="I51" s="661"/>
    </row>
    <row r="52" spans="2:9" ht="12.75" thickTop="1">
      <c r="B52" s="182"/>
      <c r="C52" s="187"/>
      <c r="D52" s="440" t="s">
        <v>499</v>
      </c>
      <c r="E52" s="182" t="s">
        <v>209</v>
      </c>
      <c r="F52" s="642">
        <v>5517845.0099999998</v>
      </c>
      <c r="G52" s="182"/>
    </row>
    <row r="53" spans="2:9" ht="12.75" thickBot="1">
      <c r="B53" s="182"/>
      <c r="C53" s="187"/>
      <c r="D53" s="182"/>
      <c r="E53" s="188"/>
      <c r="F53" s="590"/>
      <c r="G53" s="182"/>
    </row>
    <row r="54" spans="2:9" ht="12.75" thickTop="1">
      <c r="B54" s="182"/>
      <c r="C54" s="187"/>
      <c r="D54" s="182"/>
      <c r="E54" s="182"/>
      <c r="F54" s="591"/>
      <c r="G54" s="182"/>
    </row>
    <row r="55" spans="2:9">
      <c r="B55" s="182"/>
      <c r="C55" s="187"/>
      <c r="D55" s="440" t="s">
        <v>500</v>
      </c>
      <c r="E55" s="188" t="s">
        <v>207</v>
      </c>
      <c r="F55" s="642">
        <v>1250</v>
      </c>
      <c r="G55" s="182"/>
    </row>
    <row r="56" spans="2:9" ht="12.75" thickBot="1">
      <c r="B56" s="182"/>
      <c r="C56" s="187"/>
      <c r="D56" s="122"/>
      <c r="E56" s="182"/>
      <c r="F56" s="590"/>
      <c r="G56" s="182"/>
    </row>
    <row r="57" spans="2:9" ht="12.75" thickTop="1">
      <c r="B57" s="182"/>
      <c r="C57" s="187"/>
      <c r="D57" s="122"/>
      <c r="E57" s="182"/>
      <c r="F57" s="591"/>
      <c r="G57" s="182"/>
    </row>
    <row r="58" spans="2:9">
      <c r="B58" s="182"/>
      <c r="C58" s="187"/>
      <c r="D58" s="440" t="s">
        <v>501</v>
      </c>
      <c r="E58" s="182" t="s">
        <v>210</v>
      </c>
      <c r="F58" s="642">
        <v>24104681.781638324</v>
      </c>
      <c r="G58" s="182"/>
    </row>
    <row r="59" spans="2:9" ht="12.75" thickBot="1">
      <c r="B59" s="4"/>
      <c r="C59" s="238"/>
      <c r="D59" s="122"/>
      <c r="E59" s="182"/>
      <c r="F59" s="590"/>
      <c r="G59" s="70"/>
    </row>
    <row r="60" spans="2:9" ht="12.75" thickTop="1">
      <c r="B60" s="188"/>
      <c r="C60" s="238"/>
      <c r="D60" s="122"/>
      <c r="E60" s="189"/>
      <c r="F60" s="121"/>
      <c r="G60" s="122"/>
    </row>
    <row r="61" spans="2:9">
      <c r="B61" s="4"/>
      <c r="C61" s="238"/>
      <c r="D61" s="122"/>
      <c r="E61" s="181" t="s">
        <v>211</v>
      </c>
      <c r="F61" s="181"/>
      <c r="G61" s="122"/>
    </row>
    <row r="62" spans="2:9">
      <c r="B62" s="4"/>
      <c r="C62"/>
      <c r="E62" s="442" t="s">
        <v>627</v>
      </c>
    </row>
    <row r="63" spans="2:9">
      <c r="B63" s="4"/>
      <c r="C63"/>
    </row>
    <row r="64" spans="2:9">
      <c r="B64" s="4"/>
      <c r="C64" s="238"/>
      <c r="D64" s="440" t="s">
        <v>474</v>
      </c>
      <c r="E64" s="182" t="s">
        <v>212</v>
      </c>
      <c r="F64" s="642">
        <v>693081914.89999998</v>
      </c>
      <c r="G64" s="122"/>
      <c r="H64" s="189"/>
      <c r="I64" s="121"/>
    </row>
    <row r="65" spans="2:9">
      <c r="B65" s="4"/>
      <c r="C65" s="238"/>
      <c r="D65" s="440"/>
      <c r="E65" s="182"/>
      <c r="F65" s="183"/>
      <c r="G65" s="122"/>
      <c r="H65" s="189"/>
      <c r="I65" s="121"/>
    </row>
    <row r="66" spans="2:9">
      <c r="B66" s="4"/>
      <c r="C66" s="238"/>
      <c r="D66" s="440"/>
      <c r="E66" s="182"/>
      <c r="F66" s="182"/>
      <c r="G66" s="122"/>
      <c r="H66" s="189"/>
      <c r="I66" s="121"/>
    </row>
    <row r="67" spans="2:9">
      <c r="B67" s="4"/>
      <c r="C67" s="238"/>
      <c r="D67" s="440" t="s">
        <v>475</v>
      </c>
      <c r="E67" s="8" t="s">
        <v>214</v>
      </c>
      <c r="F67" s="183">
        <v>0</v>
      </c>
      <c r="G67" s="122"/>
      <c r="H67" s="189"/>
      <c r="I67" s="121"/>
    </row>
    <row r="68" spans="2:9" ht="12.75" thickBot="1">
      <c r="B68" s="4"/>
      <c r="C68" s="238"/>
      <c r="D68" s="122"/>
      <c r="E68" s="4"/>
      <c r="F68" s="184"/>
      <c r="G68" s="122"/>
    </row>
    <row r="69" spans="2:9" ht="12.75" thickTop="1">
      <c r="B69" s="4"/>
      <c r="C69" s="238"/>
      <c r="D69" s="122"/>
      <c r="E69" s="4"/>
      <c r="F69" s="186"/>
      <c r="G69" s="122"/>
    </row>
    <row r="70" spans="2:9">
      <c r="B70" s="4"/>
      <c r="C70" s="238"/>
      <c r="D70" s="440" t="s">
        <v>476</v>
      </c>
      <c r="E70" s="4" t="s">
        <v>231</v>
      </c>
      <c r="F70" s="183">
        <v>0</v>
      </c>
      <c r="G70" s="122"/>
    </row>
    <row r="71" spans="2:9">
      <c r="B71" s="4"/>
      <c r="C71" s="238"/>
      <c r="D71" s="440" t="s">
        <v>477</v>
      </c>
      <c r="E71" s="182" t="s">
        <v>232</v>
      </c>
      <c r="F71" s="183">
        <v>0</v>
      </c>
      <c r="G71" s="122"/>
    </row>
    <row r="72" spans="2:9">
      <c r="B72" s="4"/>
      <c r="C72" s="238"/>
      <c r="D72" s="440" t="s">
        <v>479</v>
      </c>
      <c r="E72" s="182" t="s">
        <v>233</v>
      </c>
      <c r="F72" s="183">
        <v>0</v>
      </c>
      <c r="G72" s="122"/>
    </row>
    <row r="73" spans="2:9" ht="12.75" thickBot="1">
      <c r="B73" s="4"/>
      <c r="C73" s="238"/>
      <c r="E73" s="186"/>
      <c r="F73" s="185"/>
      <c r="G73" s="122"/>
    </row>
    <row r="74" spans="2:9" ht="12.75" thickTop="1">
      <c r="B74" s="4"/>
      <c r="C74" s="238"/>
      <c r="E74" s="182"/>
      <c r="F74" s="187"/>
      <c r="G74" s="122"/>
    </row>
    <row r="75" spans="2:9">
      <c r="D75" s="440" t="s">
        <v>480</v>
      </c>
      <c r="E75" s="182" t="s">
        <v>213</v>
      </c>
      <c r="F75" s="183">
        <v>0</v>
      </c>
    </row>
    <row r="76" spans="2:9" ht="12.75" thickBot="1">
      <c r="E76" s="182"/>
      <c r="F76" s="184"/>
    </row>
    <row r="77" spans="2:9" ht="12.75" thickTop="1">
      <c r="C77"/>
    </row>
    <row r="78" spans="2:9">
      <c r="C78"/>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July 2012</oddHeader>
    <oddFooter>&amp;A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N34"/>
  <sheetViews>
    <sheetView view="pageLayout" zoomScaleNormal="100" workbookViewId="0">
      <selection activeCell="E18" sqref="E18"/>
    </sheetView>
  </sheetViews>
  <sheetFormatPr defaultRowHeight="12"/>
  <cols>
    <col min="2" max="3" width="21.28515625" customWidth="1"/>
    <col min="4" max="4" width="22.5703125" customWidth="1"/>
    <col min="5" max="5" width="22.85546875" customWidth="1"/>
    <col min="6" max="6" width="12" bestFit="1" customWidth="1"/>
    <col min="7" max="7" width="14.140625" bestFit="1" customWidth="1"/>
    <col min="8" max="8" width="14.28515625" customWidth="1"/>
    <col min="9" max="9" width="16.85546875" customWidth="1"/>
    <col min="10" max="10" width="17" bestFit="1" customWidth="1"/>
    <col min="11" max="11" width="13.28515625" customWidth="1"/>
    <col min="12" max="12" width="11.85546875" customWidth="1"/>
    <col min="13" max="13" width="13.7109375" customWidth="1"/>
  </cols>
  <sheetData>
    <row r="1" spans="1:14" ht="15" customHeight="1" thickBot="1">
      <c r="B1" s="532" t="s">
        <v>257</v>
      </c>
      <c r="C1" s="532"/>
      <c r="D1" s="217"/>
      <c r="E1" s="217"/>
      <c r="F1" s="217"/>
      <c r="G1" s="217"/>
      <c r="H1" s="217"/>
      <c r="I1" s="217"/>
      <c r="J1" s="217"/>
      <c r="K1" s="217"/>
      <c r="L1" s="217"/>
      <c r="M1" s="217"/>
      <c r="N1" s="217"/>
    </row>
    <row r="3" spans="1:14" ht="12.75" thickBot="1">
      <c r="A3" s="1"/>
      <c r="B3" s="190"/>
      <c r="C3" s="190"/>
      <c r="D3" s="190"/>
      <c r="E3" s="190"/>
      <c r="F3" s="190"/>
      <c r="G3" s="190"/>
      <c r="H3" s="190"/>
      <c r="I3" s="190"/>
      <c r="J3" s="190"/>
      <c r="K3" s="190"/>
      <c r="L3" s="190"/>
      <c r="M3" s="190"/>
    </row>
    <row r="4" spans="1:14" ht="16.5" customHeight="1" thickBot="1">
      <c r="A4" s="533"/>
      <c r="B4" s="557" t="s">
        <v>256</v>
      </c>
      <c r="C4" s="557" t="s">
        <v>452</v>
      </c>
      <c r="D4" s="558" t="s">
        <v>215</v>
      </c>
      <c r="E4" s="559" t="s">
        <v>216</v>
      </c>
      <c r="F4" s="559" t="s">
        <v>521</v>
      </c>
      <c r="G4" s="559" t="s">
        <v>522</v>
      </c>
      <c r="H4" s="559" t="s">
        <v>217</v>
      </c>
      <c r="I4" s="559" t="s">
        <v>218</v>
      </c>
      <c r="J4" s="559" t="s">
        <v>219</v>
      </c>
      <c r="K4" s="558" t="s">
        <v>220</v>
      </c>
      <c r="L4" s="559" t="s">
        <v>221</v>
      </c>
      <c r="M4" s="559" t="s">
        <v>222</v>
      </c>
    </row>
    <row r="5" spans="1:14">
      <c r="A5" s="1"/>
      <c r="B5" s="643" t="s">
        <v>594</v>
      </c>
      <c r="C5" s="643"/>
      <c r="D5" s="644">
        <v>11662009439.164654</v>
      </c>
      <c r="E5" s="644" t="s">
        <v>351</v>
      </c>
      <c r="F5" s="703" t="s">
        <v>595</v>
      </c>
      <c r="G5" s="704"/>
      <c r="H5" s="644">
        <v>82428839.780000001</v>
      </c>
      <c r="I5" s="644">
        <v>11662009439.164654</v>
      </c>
      <c r="J5" s="645" t="s">
        <v>351</v>
      </c>
      <c r="K5" s="703" t="s">
        <v>595</v>
      </c>
      <c r="L5" s="704"/>
      <c r="M5" s="646">
        <v>86043272.329999998</v>
      </c>
    </row>
    <row r="6" spans="1:14">
      <c r="A6" s="1"/>
      <c r="B6" s="586" t="s">
        <v>596</v>
      </c>
      <c r="C6" s="586" t="s">
        <v>597</v>
      </c>
      <c r="D6" s="587">
        <v>1000000000</v>
      </c>
      <c r="E6" s="587" t="s">
        <v>352</v>
      </c>
      <c r="F6" s="585">
        <v>1E-3</v>
      </c>
      <c r="G6" s="638">
        <v>5.6664999999999997E-3</v>
      </c>
      <c r="H6" s="587">
        <v>1432365.28</v>
      </c>
      <c r="I6" s="587">
        <v>514801000</v>
      </c>
      <c r="J6" s="585" t="s">
        <v>351</v>
      </c>
      <c r="K6" s="585">
        <v>1.2650000000000001E-3</v>
      </c>
      <c r="L6" s="585">
        <v>1.1440000000000001E-2</v>
      </c>
      <c r="M6" s="621">
        <v>1468297.08</v>
      </c>
    </row>
    <row r="7" spans="1:14">
      <c r="A7" s="1"/>
      <c r="B7" s="586" t="s">
        <v>598</v>
      </c>
      <c r="C7" s="586" t="s">
        <v>599</v>
      </c>
      <c r="D7" s="587">
        <v>750000000</v>
      </c>
      <c r="E7" s="587" t="s">
        <v>352</v>
      </c>
      <c r="F7" s="585">
        <v>1E-3</v>
      </c>
      <c r="G7" s="638">
        <v>5.6664999999999997E-3</v>
      </c>
      <c r="H7" s="587">
        <v>1074273.96</v>
      </c>
      <c r="I7" s="587">
        <v>376506000</v>
      </c>
      <c r="J7" s="585" t="s">
        <v>351</v>
      </c>
      <c r="K7" s="585">
        <v>1.232E-3</v>
      </c>
      <c r="L7" s="585">
        <v>1.1407E-2</v>
      </c>
      <c r="M7" s="621">
        <v>1070759.3400000001</v>
      </c>
    </row>
    <row r="8" spans="1:14">
      <c r="A8" s="1"/>
      <c r="B8" s="586" t="s">
        <v>600</v>
      </c>
      <c r="C8" s="586" t="s">
        <v>451</v>
      </c>
      <c r="D8" s="587">
        <v>900000000</v>
      </c>
      <c r="E8" s="587" t="s">
        <v>352</v>
      </c>
      <c r="F8" s="585">
        <v>1.4E-2</v>
      </c>
      <c r="G8" s="638">
        <v>1.8666499999999999E-2</v>
      </c>
      <c r="H8" s="587">
        <v>4246628.75</v>
      </c>
      <c r="I8" s="587">
        <v>552825553</v>
      </c>
      <c r="J8" s="585" t="s">
        <v>351</v>
      </c>
      <c r="K8" s="585">
        <v>1.4749999999999999E-2</v>
      </c>
      <c r="L8" s="585">
        <v>2.4924999999999999E-2</v>
      </c>
      <c r="M8" s="621">
        <v>3435356.4347281503</v>
      </c>
    </row>
    <row r="9" spans="1:14">
      <c r="A9" s="1"/>
      <c r="B9" s="586" t="s">
        <v>601</v>
      </c>
      <c r="C9" s="586" t="s">
        <v>451</v>
      </c>
      <c r="D9" s="587">
        <v>500000000</v>
      </c>
      <c r="E9" s="587" t="s">
        <v>353</v>
      </c>
      <c r="F9" s="585">
        <v>1.4E-2</v>
      </c>
      <c r="G9" s="638">
        <v>2.1569999999999999E-2</v>
      </c>
      <c r="H9" s="587">
        <v>2726208.333333333</v>
      </c>
      <c r="I9" s="587">
        <v>438100000</v>
      </c>
      <c r="J9" s="585" t="s">
        <v>351</v>
      </c>
      <c r="K9" s="585">
        <v>1.6612499999999999E-2</v>
      </c>
      <c r="L9" s="585">
        <v>2.6787499999999999E-2</v>
      </c>
      <c r="M9" s="621">
        <v>2925862.8527397262</v>
      </c>
    </row>
    <row r="10" spans="1:14">
      <c r="A10" s="1"/>
      <c r="B10" s="586" t="s">
        <v>602</v>
      </c>
      <c r="C10" s="586" t="s">
        <v>451</v>
      </c>
      <c r="D10" s="587">
        <v>750000000</v>
      </c>
      <c r="E10" s="587" t="s">
        <v>353</v>
      </c>
      <c r="F10" s="585">
        <v>1.4999999999999999E-2</v>
      </c>
      <c r="G10" s="638">
        <v>2.257E-2</v>
      </c>
      <c r="H10" s="587">
        <v>4278895.833333334</v>
      </c>
      <c r="I10" s="587">
        <v>657150000</v>
      </c>
      <c r="J10" s="585" t="s">
        <v>351</v>
      </c>
      <c r="K10" s="585">
        <v>1.7325E-2</v>
      </c>
      <c r="L10" s="585">
        <v>2.75E-2</v>
      </c>
      <c r="M10" s="621">
        <v>4505528.4246575348</v>
      </c>
    </row>
    <row r="11" spans="1:14">
      <c r="A11" s="1"/>
      <c r="B11" s="586" t="s">
        <v>603</v>
      </c>
      <c r="C11" s="586" t="s">
        <v>451</v>
      </c>
      <c r="D11" s="587">
        <v>375000000</v>
      </c>
      <c r="E11" s="587" t="s">
        <v>604</v>
      </c>
      <c r="F11" s="585"/>
      <c r="G11" s="638">
        <v>4.0090000000000001E-2</v>
      </c>
      <c r="H11" s="587">
        <v>0</v>
      </c>
      <c r="I11" s="587">
        <v>375000000</v>
      </c>
      <c r="J11" s="585" t="s">
        <v>351</v>
      </c>
      <c r="K11" s="585">
        <v>1.6250000000000001E-2</v>
      </c>
      <c r="L11" s="585">
        <v>2.6425000000000001E-2</v>
      </c>
      <c r="M11" s="621">
        <v>2470556.506849315</v>
      </c>
    </row>
    <row r="12" spans="1:14">
      <c r="A12" s="1"/>
      <c r="B12" s="586" t="s">
        <v>605</v>
      </c>
      <c r="C12" s="586" t="s">
        <v>451</v>
      </c>
      <c r="D12" s="587">
        <v>700000000</v>
      </c>
      <c r="E12" s="587" t="s">
        <v>352</v>
      </c>
      <c r="F12" s="585">
        <v>1.35E-2</v>
      </c>
      <c r="G12" s="638">
        <v>1.8166499999999999E-2</v>
      </c>
      <c r="H12" s="587">
        <v>3214461.25</v>
      </c>
      <c r="I12" s="587">
        <v>432125439.83999997</v>
      </c>
      <c r="J12" s="585" t="s">
        <v>351</v>
      </c>
      <c r="K12" s="585">
        <v>1.4630000000000001E-2</v>
      </c>
      <c r="L12" s="585">
        <v>2.4805000000000001E-2</v>
      </c>
      <c r="M12" s="621">
        <v>2672376.1919649318</v>
      </c>
    </row>
    <row r="13" spans="1:14">
      <c r="A13" s="1"/>
      <c r="B13" s="586" t="s">
        <v>606</v>
      </c>
      <c r="C13" s="586" t="s">
        <v>451</v>
      </c>
      <c r="D13" s="587">
        <v>650000000</v>
      </c>
      <c r="E13" s="587" t="s">
        <v>353</v>
      </c>
      <c r="F13" s="585">
        <v>1.35E-2</v>
      </c>
      <c r="G13" s="638">
        <v>2.1069999999999998E-2</v>
      </c>
      <c r="H13" s="587">
        <v>3461918.055555555</v>
      </c>
      <c r="I13" s="587">
        <v>554450000</v>
      </c>
      <c r="J13" s="585" t="s">
        <v>351</v>
      </c>
      <c r="K13" s="585">
        <v>1.755E-2</v>
      </c>
      <c r="L13" s="585">
        <v>2.7725E-2</v>
      </c>
      <c r="M13" s="621">
        <v>3832502.7089041099</v>
      </c>
    </row>
    <row r="14" spans="1:14">
      <c r="A14" s="1"/>
      <c r="B14" s="586" t="s">
        <v>607</v>
      </c>
      <c r="C14" s="586" t="s">
        <v>451</v>
      </c>
      <c r="D14" s="587">
        <v>500000000</v>
      </c>
      <c r="E14" s="587" t="s">
        <v>353</v>
      </c>
      <c r="F14" s="585">
        <v>1.4500000000000001E-2</v>
      </c>
      <c r="G14" s="638">
        <v>2.2069999999999999E-2</v>
      </c>
      <c r="H14" s="587">
        <v>2789402.7777777775</v>
      </c>
      <c r="I14" s="587">
        <v>426500000</v>
      </c>
      <c r="J14" s="585" t="s">
        <v>351</v>
      </c>
      <c r="K14" s="585">
        <v>1.856E-2</v>
      </c>
      <c r="L14" s="585">
        <v>2.8735E-2</v>
      </c>
      <c r="M14" s="621">
        <v>3055475.2123287674</v>
      </c>
    </row>
    <row r="15" spans="1:14">
      <c r="A15" s="1"/>
      <c r="B15" s="586" t="s">
        <v>538</v>
      </c>
      <c r="C15" s="586" t="s">
        <v>451</v>
      </c>
      <c r="D15" s="587">
        <v>500000000</v>
      </c>
      <c r="E15" s="587" t="s">
        <v>350</v>
      </c>
      <c r="F15" s="585">
        <v>1.2999999999999999E-3</v>
      </c>
      <c r="G15" s="638">
        <v>3.7174999999999999E-3</v>
      </c>
      <c r="H15" s="587">
        <v>160059.02777802944</v>
      </c>
      <c r="I15" s="587">
        <v>316575914.31999999</v>
      </c>
      <c r="J15" s="585" t="s">
        <v>351</v>
      </c>
      <c r="K15" s="585">
        <v>-1.4499999999999999E-3</v>
      </c>
      <c r="L15" s="585">
        <v>8.7250000000000001E-3</v>
      </c>
      <c r="M15" s="621">
        <v>688639.34677302837</v>
      </c>
    </row>
    <row r="16" spans="1:14">
      <c r="A16" s="1"/>
      <c r="B16" s="586" t="s">
        <v>608</v>
      </c>
      <c r="C16" s="586" t="s">
        <v>451</v>
      </c>
      <c r="D16" s="587">
        <v>2000000000</v>
      </c>
      <c r="E16" s="587" t="s">
        <v>352</v>
      </c>
      <c r="F16" s="585">
        <v>1.55E-2</v>
      </c>
      <c r="G16" s="638">
        <v>2.01665E-2</v>
      </c>
      <c r="H16" s="587">
        <v>10195286.111111112</v>
      </c>
      <c r="I16" s="587">
        <v>1268431901.0599999</v>
      </c>
      <c r="J16" s="585" t="s">
        <v>351</v>
      </c>
      <c r="K16" s="585">
        <v>1.540625E-2</v>
      </c>
      <c r="L16" s="585">
        <v>2.558125E-2</v>
      </c>
      <c r="M16" s="621">
        <v>8089793.6843238138</v>
      </c>
    </row>
    <row r="17" spans="1:14">
      <c r="A17" s="1"/>
      <c r="B17" s="586" t="s">
        <v>609</v>
      </c>
      <c r="C17" s="586" t="s">
        <v>451</v>
      </c>
      <c r="D17" s="587">
        <v>200000000</v>
      </c>
      <c r="E17" s="587" t="s">
        <v>353</v>
      </c>
      <c r="F17" s="585">
        <v>1.4E-2</v>
      </c>
      <c r="G17" s="638">
        <v>2.1569999999999999E-2</v>
      </c>
      <c r="H17" s="587">
        <v>1090483.3333333335</v>
      </c>
      <c r="I17" s="587">
        <v>174540000</v>
      </c>
      <c r="J17" s="585" t="s">
        <v>351</v>
      </c>
      <c r="K17" s="585">
        <v>1.9175000000000001E-2</v>
      </c>
      <c r="L17" s="585">
        <v>2.9350000000000001E-2</v>
      </c>
      <c r="M17" s="621">
        <v>1277178.5178082192</v>
      </c>
    </row>
    <row r="18" spans="1:14">
      <c r="A18" s="1"/>
      <c r="B18" s="586" t="s">
        <v>610</v>
      </c>
      <c r="C18" s="586" t="s">
        <v>451</v>
      </c>
      <c r="D18" s="587">
        <v>500000000</v>
      </c>
      <c r="E18" s="587" t="s">
        <v>352</v>
      </c>
      <c r="F18" s="585">
        <v>1.7500000000000002E-2</v>
      </c>
      <c r="G18" s="638">
        <v>2.2166500000000002E-2</v>
      </c>
      <c r="H18" s="587">
        <v>2801599.305555556</v>
      </c>
      <c r="I18" s="587">
        <v>316455696.19999999</v>
      </c>
      <c r="J18" s="585" t="s">
        <v>351</v>
      </c>
      <c r="K18" s="585">
        <v>1.755E-2</v>
      </c>
      <c r="L18" s="585">
        <v>2.7725E-2</v>
      </c>
      <c r="M18" s="621">
        <v>2187424.1373156025</v>
      </c>
    </row>
    <row r="19" spans="1:14">
      <c r="A19" s="1"/>
      <c r="B19" s="586" t="s">
        <v>611</v>
      </c>
      <c r="C19" s="586" t="s">
        <v>451</v>
      </c>
      <c r="D19" s="587">
        <v>250000000</v>
      </c>
      <c r="E19" s="587" t="s">
        <v>352</v>
      </c>
      <c r="F19" s="585">
        <v>1.7500000000000002E-2</v>
      </c>
      <c r="G19" s="638">
        <v>2.2166500000000002E-2</v>
      </c>
      <c r="H19" s="587">
        <v>1400799.652777778</v>
      </c>
      <c r="I19" s="587">
        <v>158227848.09999999</v>
      </c>
      <c r="J19" s="585" t="s">
        <v>351</v>
      </c>
      <c r="K19" s="585">
        <v>1.755E-2</v>
      </c>
      <c r="L19" s="585">
        <v>2.7725E-2</v>
      </c>
      <c r="M19" s="621">
        <v>1093712.0686578013</v>
      </c>
    </row>
    <row r="20" spans="1:14">
      <c r="A20" s="1"/>
      <c r="B20" s="586" t="s">
        <v>527</v>
      </c>
      <c r="C20" s="586" t="s">
        <v>451</v>
      </c>
      <c r="D20" s="587">
        <v>500000000</v>
      </c>
      <c r="E20" s="587" t="s">
        <v>350</v>
      </c>
      <c r="F20" s="585">
        <v>2E-3</v>
      </c>
      <c r="G20" s="638">
        <v>4.4174999999999996E-3</v>
      </c>
      <c r="H20" s="587">
        <v>190197.91666700001</v>
      </c>
      <c r="I20" s="587">
        <v>324464344.05000001</v>
      </c>
      <c r="J20" s="585" t="s">
        <v>351</v>
      </c>
      <c r="K20" s="585">
        <v>-7.5000000000000002E-4</v>
      </c>
      <c r="L20" s="585">
        <v>9.4249999999999994E-3</v>
      </c>
      <c r="M20" s="621">
        <v>762424.53776187333</v>
      </c>
    </row>
    <row r="21" spans="1:14">
      <c r="A21" s="1"/>
      <c r="B21" s="586" t="s">
        <v>612</v>
      </c>
      <c r="C21" s="586" t="s">
        <v>613</v>
      </c>
      <c r="D21" s="587">
        <v>500000000</v>
      </c>
      <c r="E21" s="587" t="s">
        <v>352</v>
      </c>
      <c r="F21" s="585">
        <v>1.6500000000000001E-2</v>
      </c>
      <c r="G21" s="638">
        <v>2.1166500000000001E-2</v>
      </c>
      <c r="H21" s="587">
        <v>2675210.4166666665</v>
      </c>
      <c r="I21" s="587">
        <v>325023564.20999998</v>
      </c>
      <c r="J21" s="585" t="s">
        <v>351</v>
      </c>
      <c r="K21" s="585">
        <v>1.9425000000000001E-2</v>
      </c>
      <c r="L21" s="585">
        <v>2.9600000000000001E-2</v>
      </c>
      <c r="M21" s="621">
        <v>2398584.8563179616</v>
      </c>
    </row>
    <row r="22" spans="1:14">
      <c r="A22" s="1"/>
      <c r="B22" s="586" t="s">
        <v>614</v>
      </c>
      <c r="C22" s="586" t="s">
        <v>615</v>
      </c>
      <c r="D22" s="587">
        <v>1200000000</v>
      </c>
      <c r="E22" s="587" t="s">
        <v>353</v>
      </c>
      <c r="F22" s="585">
        <v>1.55E-2</v>
      </c>
      <c r="G22" s="638">
        <v>2.307E-2</v>
      </c>
      <c r="H22" s="587">
        <v>6997900</v>
      </c>
      <c r="I22" s="587">
        <v>997770000</v>
      </c>
      <c r="J22" s="585" t="s">
        <v>351</v>
      </c>
      <c r="K22" s="585">
        <v>2.3965E-2</v>
      </c>
      <c r="L22" s="585">
        <v>3.4140000000000004E-2</v>
      </c>
      <c r="M22" s="621">
        <v>8492635.5336986315</v>
      </c>
    </row>
    <row r="23" spans="1:14">
      <c r="A23" s="1"/>
      <c r="B23" s="586" t="s">
        <v>616</v>
      </c>
      <c r="C23" s="586" t="s">
        <v>451</v>
      </c>
      <c r="D23" s="587">
        <v>20000000000</v>
      </c>
      <c r="E23" s="587" t="s">
        <v>518</v>
      </c>
      <c r="F23" s="585">
        <v>1.2500000000000001E-2</v>
      </c>
      <c r="G23" s="638">
        <v>1.4457100000000001E-2</v>
      </c>
      <c r="H23" s="587">
        <v>73891844.444444463</v>
      </c>
      <c r="I23" s="587">
        <v>169491525.41999999</v>
      </c>
      <c r="J23" s="585" t="s">
        <v>351</v>
      </c>
      <c r="K23" s="585">
        <v>1.9975E-2</v>
      </c>
      <c r="L23" s="585">
        <v>3.015E-2</v>
      </c>
      <c r="M23" s="621">
        <v>1288042.7211232765</v>
      </c>
    </row>
    <row r="24" spans="1:14">
      <c r="A24" s="1"/>
      <c r="B24" s="586" t="s">
        <v>617</v>
      </c>
      <c r="C24" s="586" t="s">
        <v>451</v>
      </c>
      <c r="D24" s="587">
        <v>1250000000</v>
      </c>
      <c r="E24" s="587" t="s">
        <v>352</v>
      </c>
      <c r="F24" s="585">
        <v>1.55E-2</v>
      </c>
      <c r="G24" s="638">
        <v>2.0037900000000001E-2</v>
      </c>
      <c r="H24" s="587">
        <v>6122691.6666666679</v>
      </c>
      <c r="I24" s="587">
        <v>785175879.39999998</v>
      </c>
      <c r="J24" s="585" t="s">
        <v>351</v>
      </c>
      <c r="K24" s="585">
        <v>1.5900000000000001E-2</v>
      </c>
      <c r="L24" s="585">
        <v>2.5830700000000002E-2</v>
      </c>
      <c r="M24" s="621">
        <v>4889820.6787549239</v>
      </c>
    </row>
    <row r="25" spans="1:14" ht="12.75" thickBot="1">
      <c r="A25" s="1"/>
      <c r="B25" s="588" t="s">
        <v>618</v>
      </c>
      <c r="C25" s="588" t="s">
        <v>451</v>
      </c>
      <c r="D25" s="589">
        <v>140000000</v>
      </c>
      <c r="E25" s="589" t="s">
        <v>352</v>
      </c>
      <c r="F25" s="429">
        <v>2.1999999999999999E-2</v>
      </c>
      <c r="G25" s="639">
        <v>2.4654799999999998E-2</v>
      </c>
      <c r="H25" s="589">
        <v>364343.15555555554</v>
      </c>
      <c r="I25" s="589">
        <v>90177133.659999996</v>
      </c>
      <c r="J25" s="429" t="s">
        <v>351</v>
      </c>
      <c r="K25" s="429">
        <v>2.1024999999999999E-2</v>
      </c>
      <c r="L25" s="429">
        <v>2.7979999999999998E-2</v>
      </c>
      <c r="M25" s="622">
        <v>262684.75504837913</v>
      </c>
    </row>
    <row r="26" spans="1:14">
      <c r="A26" s="1"/>
      <c r="B26" s="556"/>
      <c r="C26" s="556"/>
      <c r="D26" s="534"/>
      <c r="E26" s="534"/>
      <c r="F26" s="551"/>
      <c r="G26" s="551"/>
      <c r="H26" s="534"/>
      <c r="I26" s="534"/>
      <c r="J26" s="551"/>
      <c r="K26" s="551"/>
      <c r="L26" s="551"/>
      <c r="M26" s="620"/>
    </row>
    <row r="28" spans="1:14" ht="12.75" thickBot="1">
      <c r="B28" s="532" t="s">
        <v>334</v>
      </c>
      <c r="C28" s="532"/>
      <c r="D28" s="217"/>
      <c r="E28" s="217"/>
      <c r="F28" s="217"/>
      <c r="G28" s="217"/>
      <c r="H28" s="217"/>
      <c r="I28" s="217"/>
      <c r="J28" s="217"/>
      <c r="K28" s="217"/>
      <c r="L28" s="217"/>
      <c r="M28" s="217"/>
      <c r="N28" s="217"/>
    </row>
    <row r="30" spans="1:14" ht="12.75" thickBot="1"/>
    <row r="31" spans="1:14" ht="12.75" thickBot="1">
      <c r="B31" s="570" t="s">
        <v>256</v>
      </c>
      <c r="C31" s="571" t="s">
        <v>223</v>
      </c>
      <c r="D31" s="572" t="s">
        <v>335</v>
      </c>
      <c r="E31" s="595"/>
    </row>
    <row r="32" spans="1:14" ht="12.75" thickBot="1">
      <c r="B32" s="573"/>
      <c r="C32" s="574"/>
      <c r="D32" s="575"/>
      <c r="E32" s="595"/>
    </row>
    <row r="34" spans="2:2">
      <c r="B34" t="s">
        <v>628</v>
      </c>
    </row>
  </sheetData>
  <mergeCells count="2">
    <mergeCell ref="F5:G5"/>
    <mergeCell ref="K5:L5"/>
  </mergeCells>
  <pageMargins left="0.70866141732283472" right="0.70866141732283472" top="0.74803149606299213" bottom="0.74803149606299213" header="0.31496062992125984" footer="0.31496062992125984"/>
  <pageSetup paperSize="9" scale="67" orientation="landscape" r:id="rId1"/>
  <headerFooter>
    <oddHeader>&amp;CHolmes Master Trust Investor Report - July 2012</oddHeader>
    <oddFooter>&amp;A</oddFooter>
  </headerFooter>
</worksheet>
</file>

<file path=xl/worksheets/sheet12.xml><?xml version="1.0" encoding="utf-8"?>
<worksheet xmlns="http://schemas.openxmlformats.org/spreadsheetml/2006/main" xmlns:r="http://schemas.openxmlformats.org/officeDocument/2006/relationships">
  <dimension ref="A1:C44"/>
  <sheetViews>
    <sheetView view="pageLayout" zoomScaleNormal="100" workbookViewId="0">
      <selection activeCell="B19" sqref="B19"/>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552" t="s">
        <v>146</v>
      </c>
      <c r="C2" s="553"/>
    </row>
    <row r="3" spans="1:3">
      <c r="A3" s="4"/>
      <c r="B3" s="86" t="s">
        <v>147</v>
      </c>
      <c r="C3" s="178"/>
    </row>
    <row r="4" spans="1:3">
      <c r="A4" s="4"/>
      <c r="B4" s="98" t="s">
        <v>428</v>
      </c>
      <c r="C4" s="179" t="s">
        <v>148</v>
      </c>
    </row>
    <row r="5" spans="1:3">
      <c r="A5" s="4"/>
      <c r="B5" s="98"/>
      <c r="C5" s="179"/>
    </row>
    <row r="6" spans="1:3">
      <c r="A6" s="4"/>
      <c r="B6" s="87" t="s">
        <v>149</v>
      </c>
      <c r="C6" s="179"/>
    </row>
    <row r="7" spans="1:3">
      <c r="A7" s="4"/>
      <c r="B7" s="98" t="s">
        <v>174</v>
      </c>
      <c r="C7" s="179" t="s">
        <v>148</v>
      </c>
    </row>
    <row r="8" spans="1:3">
      <c r="A8" s="4"/>
      <c r="B8" s="98" t="s">
        <v>427</v>
      </c>
      <c r="C8" s="179" t="s">
        <v>148</v>
      </c>
    </row>
    <row r="9" spans="1:3">
      <c r="A9" s="4"/>
      <c r="B9" s="98" t="s">
        <v>337</v>
      </c>
      <c r="C9" s="179" t="s">
        <v>148</v>
      </c>
    </row>
    <row r="10" spans="1:3">
      <c r="A10" s="4"/>
      <c r="B10" s="98"/>
      <c r="C10" s="179"/>
    </row>
    <row r="11" spans="1:3">
      <c r="A11" s="4"/>
      <c r="B11" s="98"/>
      <c r="C11" s="179"/>
    </row>
    <row r="12" spans="1:3">
      <c r="A12" s="4"/>
      <c r="B12" s="87" t="s">
        <v>150</v>
      </c>
      <c r="C12" s="179"/>
    </row>
    <row r="13" spans="1:3">
      <c r="A13" s="4"/>
      <c r="B13" s="98"/>
      <c r="C13" s="179"/>
    </row>
    <row r="14" spans="1:3" ht="42" customHeight="1">
      <c r="A14" s="4"/>
      <c r="B14" s="296" t="s">
        <v>429</v>
      </c>
      <c r="C14" s="598"/>
    </row>
    <row r="15" spans="1:3" ht="48">
      <c r="A15" s="4"/>
      <c r="B15" s="295" t="s">
        <v>530</v>
      </c>
      <c r="C15" s="228" t="s">
        <v>148</v>
      </c>
    </row>
    <row r="16" spans="1:3">
      <c r="A16" s="4"/>
      <c r="B16" s="98"/>
      <c r="C16" s="179"/>
    </row>
    <row r="17" spans="1:3" ht="12.75" thickBot="1">
      <c r="A17" s="4"/>
      <c r="B17" s="99" t="s">
        <v>338</v>
      </c>
      <c r="C17" s="125"/>
    </row>
    <row r="18" spans="1:3">
      <c r="A18" s="4"/>
      <c r="B18" s="70"/>
      <c r="C18" s="100"/>
    </row>
    <row r="19" spans="1:3">
      <c r="A19" s="2"/>
      <c r="B19" s="13"/>
      <c r="C19" s="3"/>
    </row>
    <row r="20" spans="1:3">
      <c r="A20" s="4"/>
      <c r="B20" s="81" t="s">
        <v>151</v>
      </c>
      <c r="C20" s="101"/>
    </row>
    <row r="21" spans="1:3">
      <c r="A21" s="554">
        <v>1</v>
      </c>
      <c r="B21" s="180" t="s">
        <v>453</v>
      </c>
    </row>
    <row r="22" spans="1:3" ht="24">
      <c r="B22" s="14" t="s">
        <v>573</v>
      </c>
    </row>
    <row r="23" spans="1:3">
      <c r="A23" s="554">
        <v>2</v>
      </c>
      <c r="B23" s="180" t="s">
        <v>454</v>
      </c>
    </row>
    <row r="24" spans="1:3" ht="12" customHeight="1">
      <c r="B24" s="705" t="s">
        <v>455</v>
      </c>
    </row>
    <row r="25" spans="1:3">
      <c r="B25" s="705"/>
    </row>
    <row r="26" spans="1:3">
      <c r="B26" s="705"/>
    </row>
    <row r="27" spans="1:3">
      <c r="A27" s="554">
        <v>3</v>
      </c>
      <c r="B27" s="180" t="s">
        <v>509</v>
      </c>
    </row>
    <row r="28" spans="1:3" ht="12" customHeight="1">
      <c r="B28" s="14" t="s">
        <v>508</v>
      </c>
    </row>
    <row r="29" spans="1:3">
      <c r="A29" s="554">
        <v>4</v>
      </c>
      <c r="B29" s="180" t="s">
        <v>525</v>
      </c>
    </row>
    <row r="30" spans="1:3" ht="12" customHeight="1">
      <c r="B30" s="706" t="s">
        <v>526</v>
      </c>
    </row>
    <row r="31" spans="1:3">
      <c r="B31" s="706"/>
    </row>
    <row r="32" spans="1:3">
      <c r="B32" s="706"/>
    </row>
    <row r="33" spans="1:2">
      <c r="B33" s="706"/>
    </row>
    <row r="34" spans="1:2">
      <c r="A34" s="554">
        <v>5</v>
      </c>
      <c r="B34" s="18" t="s">
        <v>531</v>
      </c>
    </row>
    <row r="35" spans="1:2">
      <c r="A35" s="554"/>
      <c r="B35" s="18" t="s">
        <v>532</v>
      </c>
    </row>
    <row r="36" spans="1:2">
      <c r="A36" s="554">
        <v>6</v>
      </c>
      <c r="B36" s="18" t="s">
        <v>533</v>
      </c>
    </row>
    <row r="37" spans="1:2">
      <c r="A37" s="554"/>
      <c r="B37" s="18" t="s">
        <v>553</v>
      </c>
    </row>
    <row r="38" spans="1:2">
      <c r="A38" s="554">
        <v>7</v>
      </c>
      <c r="B38" s="18" t="s">
        <v>534</v>
      </c>
    </row>
    <row r="39" spans="1:2">
      <c r="A39" s="554"/>
      <c r="B39" s="18" t="s">
        <v>552</v>
      </c>
    </row>
    <row r="40" spans="1:2">
      <c r="A40" s="554">
        <v>8</v>
      </c>
      <c r="B40" s="18" t="s">
        <v>126</v>
      </c>
    </row>
    <row r="41" spans="1:2">
      <c r="A41" s="554"/>
      <c r="B41" s="18" t="s">
        <v>535</v>
      </c>
    </row>
    <row r="42" spans="1:2">
      <c r="A42" s="554">
        <v>9</v>
      </c>
      <c r="B42" s="18" t="s">
        <v>536</v>
      </c>
    </row>
    <row r="43" spans="1:2">
      <c r="A43" s="554"/>
      <c r="B43" s="18" t="s">
        <v>537</v>
      </c>
    </row>
    <row r="44" spans="1:2">
      <c r="A44" s="554"/>
    </row>
  </sheetData>
  <mergeCells count="2">
    <mergeCell ref="B24:B26"/>
    <mergeCell ref="B30:B33"/>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July 2012</oddHeader>
    <oddFoote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G31"/>
  <sheetViews>
    <sheetView view="pageLayout" topLeftCell="A12" zoomScale="70" zoomScaleNormal="70" zoomScalePageLayoutView="70" workbookViewId="0">
      <selection activeCell="C24" sqref="C24"/>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93" t="s">
        <v>234</v>
      </c>
      <c r="C1" s="194"/>
      <c r="D1" s="195"/>
      <c r="E1" s="195"/>
      <c r="F1" s="196"/>
      <c r="G1" s="197"/>
    </row>
    <row r="2" spans="2:7" ht="12.75" thickBot="1">
      <c r="B2" s="193"/>
      <c r="C2" s="198"/>
      <c r="D2" s="199"/>
      <c r="E2" s="199"/>
      <c r="F2" s="196"/>
      <c r="G2" s="197"/>
    </row>
    <row r="3" spans="2:7" ht="12.75" thickBot="1">
      <c r="B3" s="430" t="s">
        <v>456</v>
      </c>
      <c r="C3" s="200" t="s">
        <v>335</v>
      </c>
      <c r="D3" s="201" t="s">
        <v>235</v>
      </c>
      <c r="E3" s="202" t="s">
        <v>236</v>
      </c>
      <c r="F3" s="201" t="s">
        <v>237</v>
      </c>
      <c r="G3" s="431" t="s">
        <v>238</v>
      </c>
    </row>
    <row r="4" spans="2:7">
      <c r="B4" s="226" t="s">
        <v>239</v>
      </c>
      <c r="C4" s="178" t="s">
        <v>502</v>
      </c>
      <c r="D4" s="178"/>
      <c r="E4" s="219"/>
      <c r="F4" s="563"/>
      <c r="G4" s="220"/>
    </row>
    <row r="5" spans="2:7">
      <c r="B5" s="222" t="s">
        <v>200</v>
      </c>
      <c r="C5" s="223" t="s">
        <v>265</v>
      </c>
      <c r="D5" s="223"/>
      <c r="E5" s="223"/>
      <c r="F5" s="564"/>
      <c r="G5" s="223"/>
    </row>
    <row r="6" spans="2:7">
      <c r="B6" s="226" t="s">
        <v>240</v>
      </c>
      <c r="C6" s="432" t="s">
        <v>266</v>
      </c>
      <c r="D6" s="432"/>
      <c r="E6" s="432"/>
      <c r="F6" s="433"/>
      <c r="G6" s="434"/>
    </row>
    <row r="7" spans="2:7">
      <c r="B7" s="667" t="s">
        <v>194</v>
      </c>
      <c r="C7" s="670" t="s">
        <v>241</v>
      </c>
      <c r="D7" s="670" t="s">
        <v>547</v>
      </c>
      <c r="E7" s="670" t="str">
        <f>VLOOKUP(C7,'[2]Bloomberg Ratings'!$A$13:$C$22,3,FALSE)</f>
        <v>F1 / P-1 / A-1</v>
      </c>
      <c r="F7" s="565" t="s">
        <v>121</v>
      </c>
      <c r="G7" s="225" t="s">
        <v>621</v>
      </c>
    </row>
    <row r="8" spans="2:7" ht="24">
      <c r="B8" s="667"/>
      <c r="C8" s="670"/>
      <c r="D8" s="670"/>
      <c r="E8" s="670"/>
      <c r="F8" s="565" t="s">
        <v>457</v>
      </c>
      <c r="G8" s="225" t="s">
        <v>458</v>
      </c>
    </row>
    <row r="9" spans="2:7">
      <c r="B9" s="667"/>
      <c r="C9" s="670"/>
      <c r="D9" s="670"/>
      <c r="E9" s="670"/>
      <c r="F9" s="565" t="s">
        <v>258</v>
      </c>
      <c r="G9" s="225" t="s">
        <v>459</v>
      </c>
    </row>
    <row r="10" spans="2:7">
      <c r="B10" s="667"/>
      <c r="C10" s="670"/>
      <c r="D10" s="670"/>
      <c r="E10" s="670"/>
      <c r="F10" s="565" t="s">
        <v>460</v>
      </c>
      <c r="G10" s="225" t="s">
        <v>461</v>
      </c>
    </row>
    <row r="11" spans="2:7">
      <c r="B11" s="667"/>
      <c r="C11" s="670"/>
      <c r="D11" s="670"/>
      <c r="E11" s="670"/>
      <c r="F11" s="565" t="s">
        <v>258</v>
      </c>
      <c r="G11" s="225" t="s">
        <v>259</v>
      </c>
    </row>
    <row r="12" spans="2:7">
      <c r="B12" s="226" t="s">
        <v>242</v>
      </c>
      <c r="C12" s="179" t="s">
        <v>241</v>
      </c>
      <c r="D12" s="179" t="s">
        <v>547</v>
      </c>
      <c r="E12" s="179" t="str">
        <f>VLOOKUP(C12,'[2]Bloomberg Ratings'!$A$14:C22,3,FALSE)</f>
        <v>F1 / P-1 / A-1</v>
      </c>
      <c r="G12" s="221"/>
    </row>
    <row r="13" spans="2:7">
      <c r="B13" s="222" t="s">
        <v>243</v>
      </c>
      <c r="C13" s="223" t="s">
        <v>241</v>
      </c>
      <c r="D13" s="223" t="s">
        <v>547</v>
      </c>
      <c r="E13" s="223" t="str">
        <f>VLOOKUP(C13,'[2]Bloomberg Ratings'!$A$14:C26,3,FALSE)</f>
        <v>F1 / P-1 / A-1</v>
      </c>
      <c r="F13" s="566"/>
      <c r="G13" s="225"/>
    </row>
    <row r="14" spans="2:7">
      <c r="B14" s="226" t="s">
        <v>260</v>
      </c>
      <c r="C14" s="179" t="s">
        <v>241</v>
      </c>
      <c r="D14" s="179" t="s">
        <v>547</v>
      </c>
      <c r="E14" s="179" t="str">
        <f>VLOOKUP(C14,'[2]Bloomberg Ratings'!$A$14:C27,3,FALSE)</f>
        <v>F1 / P-1 / A-1</v>
      </c>
      <c r="G14" s="227"/>
    </row>
    <row r="15" spans="2:7" ht="120">
      <c r="B15" s="671" t="s">
        <v>462</v>
      </c>
      <c r="C15" s="670" t="s">
        <v>241</v>
      </c>
      <c r="D15" s="670" t="s">
        <v>547</v>
      </c>
      <c r="E15" s="670" t="str">
        <f>VLOOKUP(C15,'[2]Bloomberg Ratings'!$A$14:C28,3,FALSE)</f>
        <v>F1 / P-1 / A-1</v>
      </c>
      <c r="F15" s="567" t="s">
        <v>565</v>
      </c>
      <c r="G15" s="225" t="s">
        <v>463</v>
      </c>
    </row>
    <row r="16" spans="2:7" ht="48">
      <c r="B16" s="671"/>
      <c r="C16" s="670"/>
      <c r="D16" s="670" t="e">
        <v>#N/A</v>
      </c>
      <c r="E16" s="670" t="e">
        <f>VLOOKUP(C16,'[2]Bloomberg Ratings'!$A$14:C29,3,FALSE)</f>
        <v>#N/A</v>
      </c>
      <c r="F16" s="565" t="s">
        <v>261</v>
      </c>
      <c r="G16" s="225" t="s">
        <v>464</v>
      </c>
    </row>
    <row r="17" spans="2:7" s="433" customFormat="1" ht="132">
      <c r="B17" s="561" t="s">
        <v>465</v>
      </c>
      <c r="C17" s="562" t="s">
        <v>241</v>
      </c>
      <c r="D17" s="228" t="s">
        <v>547</v>
      </c>
      <c r="E17" s="576" t="str">
        <f>VLOOKUP(C17,'[2]Bloomberg Ratings'!$A$14:C30,3,FALSE)</f>
        <v>F1 / P-1 / A-1</v>
      </c>
      <c r="F17" s="435" t="s">
        <v>565</v>
      </c>
      <c r="G17" s="434" t="s">
        <v>466</v>
      </c>
    </row>
    <row r="18" spans="2:7" ht="24">
      <c r="B18" s="667" t="s">
        <v>244</v>
      </c>
      <c r="C18" s="670" t="s">
        <v>241</v>
      </c>
      <c r="D18" s="670" t="s">
        <v>547</v>
      </c>
      <c r="E18" s="670" t="str">
        <f>VLOOKUP(C18,'[2]Bloomberg Ratings'!$A$14:C31,3,FALSE)</f>
        <v>F1 / P-1 / A-1</v>
      </c>
      <c r="F18" s="565" t="s">
        <v>566</v>
      </c>
      <c r="G18" s="225" t="s">
        <v>541</v>
      </c>
    </row>
    <row r="19" spans="2:7">
      <c r="B19" s="667"/>
      <c r="C19" s="670"/>
      <c r="D19" s="670"/>
      <c r="E19" s="670"/>
      <c r="F19" s="565" t="s">
        <v>539</v>
      </c>
      <c r="G19" s="225" t="s">
        <v>540</v>
      </c>
    </row>
    <row r="20" spans="2:7" ht="24">
      <c r="B20" s="667"/>
      <c r="C20" s="670"/>
      <c r="D20" s="670" t="e">
        <v>#N/A</v>
      </c>
      <c r="E20" s="670" t="e">
        <f>VLOOKUP(C20,'[2]Bloomberg Ratings'!$A$14:C32,3,FALSE)</f>
        <v>#N/A</v>
      </c>
      <c r="F20" s="565" t="s">
        <v>567</v>
      </c>
      <c r="G20" s="225" t="s">
        <v>262</v>
      </c>
    </row>
    <row r="21" spans="2:7" ht="36" customHeight="1">
      <c r="B21" s="668" t="s">
        <v>467</v>
      </c>
      <c r="C21" s="669" t="s">
        <v>245</v>
      </c>
      <c r="D21" s="669" t="s">
        <v>547</v>
      </c>
      <c r="E21" s="669" t="str">
        <f>VLOOKUP(C21,'[2]Bloomberg Ratings'!$A$14:C33,3,FALSE)</f>
        <v>F1 / P-1 / A-1</v>
      </c>
      <c r="F21" s="435" t="s">
        <v>568</v>
      </c>
      <c r="G21" s="434" t="s">
        <v>263</v>
      </c>
    </row>
    <row r="22" spans="2:7" ht="36" customHeight="1">
      <c r="B22" s="668"/>
      <c r="C22" s="669"/>
      <c r="D22" s="669" t="e">
        <v>#N/A</v>
      </c>
      <c r="E22" s="669" t="e">
        <f>VLOOKUP(C22,'[2]Bloomberg Ratings'!$A$14:C34,3,FALSE)</f>
        <v>#N/A</v>
      </c>
      <c r="F22" s="666" t="s">
        <v>569</v>
      </c>
      <c r="G22" s="666" t="s">
        <v>264</v>
      </c>
    </row>
    <row r="23" spans="2:7">
      <c r="B23" s="668"/>
      <c r="C23" s="669"/>
      <c r="D23" s="669" t="e">
        <v>#N/A</v>
      </c>
      <c r="E23" s="669" t="e">
        <f>VLOOKUP(C23,'[2]Bloomberg Ratings'!$A$14:C35,3,FALSE)</f>
        <v>#N/A</v>
      </c>
      <c r="F23" s="666"/>
      <c r="G23" s="666"/>
    </row>
    <row r="24" spans="2:7">
      <c r="B24" s="668"/>
      <c r="C24" s="562"/>
      <c r="D24" s="576"/>
      <c r="E24" s="576"/>
      <c r="F24" s="666"/>
      <c r="G24" s="666"/>
    </row>
    <row r="25" spans="2:7">
      <c r="B25" s="668"/>
      <c r="C25" s="562" t="s">
        <v>469</v>
      </c>
      <c r="D25" s="633" t="s">
        <v>562</v>
      </c>
      <c r="E25" s="623" t="s">
        <v>505</v>
      </c>
      <c r="F25" s="435" t="s">
        <v>468</v>
      </c>
      <c r="G25" s="560" t="s">
        <v>468</v>
      </c>
    </row>
    <row r="26" spans="2:7">
      <c r="B26" s="561"/>
      <c r="C26" s="562" t="s">
        <v>523</v>
      </c>
      <c r="D26" s="635" t="s">
        <v>570</v>
      </c>
      <c r="E26" s="623" t="s">
        <v>505</v>
      </c>
      <c r="F26" s="435" t="s">
        <v>468</v>
      </c>
      <c r="G26" s="560" t="s">
        <v>468</v>
      </c>
    </row>
    <row r="27" spans="2:7">
      <c r="B27" s="561"/>
      <c r="C27" s="562" t="s">
        <v>524</v>
      </c>
      <c r="D27" s="633" t="s">
        <v>563</v>
      </c>
      <c r="E27" s="623" t="s">
        <v>505</v>
      </c>
      <c r="F27" s="435" t="s">
        <v>468</v>
      </c>
      <c r="G27" s="560" t="s">
        <v>468</v>
      </c>
    </row>
    <row r="28" spans="2:7">
      <c r="B28" s="222" t="s">
        <v>470</v>
      </c>
      <c r="C28" s="223" t="s">
        <v>417</v>
      </c>
      <c r="D28" s="223" t="s">
        <v>549</v>
      </c>
      <c r="E28" s="223" t="s">
        <v>548</v>
      </c>
      <c r="F28" s="568"/>
      <c r="G28" s="224"/>
    </row>
    <row r="29" spans="2:7">
      <c r="B29" s="436" t="s">
        <v>471</v>
      </c>
      <c r="C29" s="432" t="s">
        <v>418</v>
      </c>
      <c r="D29" s="432"/>
      <c r="E29" s="432"/>
      <c r="F29" s="435"/>
      <c r="G29" s="560"/>
    </row>
    <row r="30" spans="2:7" ht="12.75" thickBot="1">
      <c r="B30" s="229" t="s">
        <v>472</v>
      </c>
      <c r="C30" s="230" t="s">
        <v>417</v>
      </c>
      <c r="D30" s="437"/>
      <c r="E30" s="437"/>
      <c r="F30" s="569"/>
      <c r="G30" s="437"/>
    </row>
    <row r="31" spans="2:7">
      <c r="B31" t="s">
        <v>473</v>
      </c>
      <c r="E31" s="438"/>
      <c r="F31" s="435"/>
      <c r="G31" s="438"/>
    </row>
  </sheetData>
  <mergeCells count="18">
    <mergeCell ref="B7:B11"/>
    <mergeCell ref="C7:C11"/>
    <mergeCell ref="D7:D11"/>
    <mergeCell ref="E7:E11"/>
    <mergeCell ref="B15:B16"/>
    <mergeCell ref="C15:C16"/>
    <mergeCell ref="D15:D16"/>
    <mergeCell ref="E15:E16"/>
    <mergeCell ref="G22:G24"/>
    <mergeCell ref="F22:F24"/>
    <mergeCell ref="B18:B20"/>
    <mergeCell ref="B21:B25"/>
    <mergeCell ref="C21:C23"/>
    <mergeCell ref="D21:D23"/>
    <mergeCell ref="E21:E23"/>
    <mergeCell ref="C18:C20"/>
    <mergeCell ref="D18:D20"/>
    <mergeCell ref="E18:E20"/>
  </mergeCells>
  <pageMargins left="0.70866141732283472" right="0.70866141732283472" top="0.74803149606299213" bottom="0.74803149606299213" header="0.31496062992125984" footer="0.31496062992125984"/>
  <pageSetup paperSize="9" scale="53" orientation="landscape" r:id="rId1"/>
  <headerFooter>
    <oddHeader>&amp;CHolmes Master Trust Investor Report - July 2012</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O74"/>
  <sheetViews>
    <sheetView view="pageLayout" topLeftCell="D17" zoomScale="85" zoomScaleNormal="100" zoomScalePageLayoutView="85" workbookViewId="0">
      <selection activeCell="H54" sqref="H54"/>
    </sheetView>
  </sheetViews>
  <sheetFormatPr defaultColWidth="15.7109375" defaultRowHeight="12"/>
  <cols>
    <col min="1" max="1" width="6.42578125" style="1" customWidth="1"/>
    <col min="2" max="2" width="32.140625" style="1" customWidth="1"/>
    <col min="3" max="3" width="15.7109375" style="1" customWidth="1"/>
    <col min="4" max="5" width="17" style="1" customWidth="1"/>
    <col min="6" max="6" width="20.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0.7109375" style="1" customWidth="1"/>
    <col min="15" max="16384" width="15.7109375" style="1"/>
  </cols>
  <sheetData>
    <row r="2" spans="2:15" ht="12.75" thickBot="1">
      <c r="B2" s="42" t="s">
        <v>9</v>
      </c>
      <c r="C2" s="42"/>
      <c r="D2" s="42"/>
      <c r="E2" s="42"/>
      <c r="F2" s="42"/>
      <c r="G2" s="42"/>
      <c r="H2" s="42"/>
      <c r="I2" s="42"/>
      <c r="J2" s="42"/>
      <c r="K2" s="42"/>
      <c r="L2" s="42"/>
      <c r="M2" s="42"/>
      <c r="N2" s="42"/>
    </row>
    <row r="3" spans="2:15" ht="12.75" thickBot="1"/>
    <row r="4" spans="2:15">
      <c r="B4" s="299" t="s">
        <v>6</v>
      </c>
      <c r="C4" s="300"/>
      <c r="D4" s="301"/>
      <c r="E4" s="301"/>
      <c r="F4" s="302"/>
      <c r="J4" s="303" t="s">
        <v>153</v>
      </c>
      <c r="K4" s="304"/>
      <c r="L4" s="614"/>
      <c r="M4" s="616"/>
      <c r="N4" s="583"/>
    </row>
    <row r="5" spans="2:15" ht="12.75" thickBot="1">
      <c r="B5" s="305"/>
      <c r="C5" s="306"/>
      <c r="D5" s="306"/>
      <c r="E5" s="306"/>
      <c r="F5" s="307"/>
      <c r="J5" s="308"/>
      <c r="K5" s="309"/>
      <c r="L5" s="615"/>
      <c r="M5" s="310"/>
      <c r="N5" s="584"/>
    </row>
    <row r="6" spans="2:15">
      <c r="B6" s="657" t="s">
        <v>7</v>
      </c>
      <c r="C6" s="76"/>
      <c r="D6" s="103"/>
      <c r="E6" s="79"/>
      <c r="F6" s="311">
        <v>115191</v>
      </c>
      <c r="J6" s="603" t="s">
        <v>579</v>
      </c>
      <c r="K6" s="43"/>
      <c r="L6" s="608"/>
      <c r="M6" s="611"/>
      <c r="N6" s="604">
        <v>14296912773.33</v>
      </c>
    </row>
    <row r="7" spans="2:15" ht="12.75" thickBot="1">
      <c r="B7" s="63" t="s">
        <v>8</v>
      </c>
      <c r="C7" s="77"/>
      <c r="D7" s="102"/>
      <c r="E7" s="104"/>
      <c r="F7" s="312">
        <v>6399214137.6800003</v>
      </c>
      <c r="J7" s="605" t="s">
        <v>580</v>
      </c>
      <c r="K7" s="602"/>
      <c r="L7" s="609"/>
      <c r="M7" s="612"/>
      <c r="N7" s="607">
        <v>14539645679.67</v>
      </c>
      <c r="O7" s="313"/>
    </row>
    <row r="8" spans="2:15">
      <c r="B8" s="657" t="str">
        <f>'[3]IR Data'!A23</f>
        <v>Current number of Mortgage Loans in Pool at 31 July 2012</v>
      </c>
      <c r="C8" s="76"/>
      <c r="D8" s="103"/>
      <c r="E8" s="79"/>
      <c r="F8" s="545">
        <v>137914</v>
      </c>
      <c r="G8"/>
      <c r="J8" s="603" t="s">
        <v>581</v>
      </c>
      <c r="K8" s="43"/>
      <c r="L8" s="608"/>
      <c r="M8" s="613"/>
      <c r="N8" s="604">
        <v>47712539.489999376</v>
      </c>
    </row>
    <row r="9" spans="2:15">
      <c r="B9" s="658" t="str">
        <f>'[3]IR Data'!A24</f>
        <v>Current £ value of Mortgage Loans in Pool at 31 July 2012</v>
      </c>
      <c r="C9" s="51"/>
      <c r="D9" s="18"/>
      <c r="E9" s="546"/>
      <c r="F9" s="547">
        <v>14196773312.290001</v>
      </c>
      <c r="G9"/>
      <c r="J9" s="606" t="s">
        <v>582</v>
      </c>
      <c r="K9" s="43"/>
      <c r="L9" s="608"/>
      <c r="M9" s="613"/>
      <c r="N9" s="607">
        <v>57399061.409999847</v>
      </c>
    </row>
    <row r="10" spans="2:15" ht="12.75" thickBot="1">
      <c r="B10" s="63" t="str">
        <f>'[3]IR Data'!A25</f>
        <v>Weighted Average Yield on 08 July 2012</v>
      </c>
      <c r="C10" s="77"/>
      <c r="D10" s="102"/>
      <c r="E10" s="548"/>
      <c r="F10" s="549">
        <v>2.9574E-2</v>
      </c>
      <c r="J10" s="606" t="s">
        <v>583</v>
      </c>
      <c r="K10" s="43"/>
      <c r="L10" s="608"/>
      <c r="M10" s="613"/>
      <c r="N10" s="607">
        <v>244245868.88000113</v>
      </c>
    </row>
    <row r="11" spans="2:15" ht="12.75" thickBot="1">
      <c r="J11" s="605" t="s">
        <v>584</v>
      </c>
      <c r="K11" s="602"/>
      <c r="L11" s="609"/>
      <c r="M11" s="612"/>
      <c r="N11" s="607">
        <v>992541958.49000001</v>
      </c>
    </row>
    <row r="12" spans="2:15">
      <c r="B12" s="51"/>
      <c r="C12" s="51"/>
      <c r="D12" s="18"/>
      <c r="E12" s="18"/>
      <c r="F12" s="126"/>
      <c r="J12" s="603" t="s">
        <v>585</v>
      </c>
      <c r="K12" s="43"/>
      <c r="L12" s="608"/>
      <c r="M12" s="613"/>
      <c r="N12" s="604">
        <v>11771608311.45997</v>
      </c>
    </row>
    <row r="13" spans="2:15">
      <c r="B13" s="51"/>
      <c r="C13" s="51"/>
      <c r="D13" s="18"/>
      <c r="E13" s="18"/>
      <c r="F13" s="126"/>
      <c r="J13" s="606" t="s">
        <v>586</v>
      </c>
      <c r="K13" s="43"/>
      <c r="L13" s="608"/>
      <c r="M13" s="613"/>
      <c r="N13" s="314">
        <v>0.82336714912461184</v>
      </c>
    </row>
    <row r="14" spans="2:15">
      <c r="B14" s="51"/>
      <c r="C14" s="51"/>
      <c r="D14" s="18"/>
      <c r="E14" s="18"/>
      <c r="F14" s="126"/>
      <c r="J14" s="606" t="s">
        <v>587</v>
      </c>
      <c r="K14" s="43"/>
      <c r="L14" s="608"/>
      <c r="M14" s="613"/>
      <c r="N14" s="607">
        <v>2525304461.8700371</v>
      </c>
    </row>
    <row r="15" spans="2:15">
      <c r="B15" s="51"/>
      <c r="C15" s="51"/>
      <c r="D15" s="18"/>
      <c r="E15" s="18"/>
      <c r="F15" s="126"/>
      <c r="J15" s="606" t="s">
        <v>588</v>
      </c>
      <c r="K15" s="43"/>
      <c r="L15" s="608"/>
      <c r="M15" s="613"/>
      <c r="N15" s="314">
        <v>0.17663285087538866</v>
      </c>
    </row>
    <row r="16" spans="2:15">
      <c r="B16" s="51"/>
      <c r="C16" s="51"/>
      <c r="D16" s="18"/>
      <c r="E16" s="18"/>
      <c r="F16" s="126"/>
      <c r="J16" s="606" t="s">
        <v>589</v>
      </c>
      <c r="K16" s="43"/>
      <c r="L16" s="128"/>
      <c r="M16" s="62"/>
      <c r="N16" s="315"/>
    </row>
    <row r="17" spans="2:14" ht="12" customHeight="1">
      <c r="B17" s="51"/>
      <c r="C17" s="51"/>
      <c r="D17" s="18"/>
      <c r="E17" s="18"/>
      <c r="F17" s="126"/>
      <c r="J17" s="606" t="s">
        <v>531</v>
      </c>
      <c r="K17" s="18"/>
      <c r="L17" s="640" t="s">
        <v>571</v>
      </c>
      <c r="M17" s="62"/>
      <c r="N17" s="607">
        <v>195069222.19999999</v>
      </c>
    </row>
    <row r="18" spans="2:14" ht="12" customHeight="1">
      <c r="J18" s="606" t="s">
        <v>533</v>
      </c>
      <c r="K18" s="18"/>
      <c r="L18" s="640" t="s">
        <v>571</v>
      </c>
      <c r="M18" s="62"/>
      <c r="N18" s="607">
        <v>600690631.55976009</v>
      </c>
    </row>
    <row r="19" spans="2:14">
      <c r="J19" s="606" t="s">
        <v>534</v>
      </c>
      <c r="K19" s="18"/>
      <c r="L19" s="640" t="s">
        <v>571</v>
      </c>
      <c r="M19" s="62"/>
      <c r="N19" s="607">
        <v>148612705.10159999</v>
      </c>
    </row>
    <row r="20" spans="2:14">
      <c r="J20" s="606" t="s">
        <v>126</v>
      </c>
      <c r="K20" s="18"/>
      <c r="L20" s="640" t="s">
        <v>571</v>
      </c>
      <c r="M20" s="62"/>
      <c r="N20" s="607">
        <v>0</v>
      </c>
    </row>
    <row r="21" spans="2:14">
      <c r="J21" s="606" t="s">
        <v>536</v>
      </c>
      <c r="K21" s="18"/>
      <c r="L21" s="640" t="s">
        <v>571</v>
      </c>
      <c r="M21" s="62"/>
      <c r="N21" s="607">
        <v>173329.28</v>
      </c>
    </row>
    <row r="22" spans="2:14">
      <c r="J22" s="606" t="s">
        <v>550</v>
      </c>
      <c r="K22" s="128"/>
      <c r="M22" s="62"/>
      <c r="N22" s="607">
        <v>944545888.14136004</v>
      </c>
    </row>
    <row r="23" spans="2:14" ht="30.75" customHeight="1" thickBot="1">
      <c r="J23" s="105" t="s">
        <v>590</v>
      </c>
      <c r="K23" s="582"/>
      <c r="L23" s="610"/>
      <c r="M23" s="380"/>
      <c r="N23" s="316">
        <v>6.6066423088441267E-2</v>
      </c>
    </row>
    <row r="24" spans="2:14" ht="36" customHeight="1">
      <c r="B24" s="672" t="s">
        <v>578</v>
      </c>
      <c r="C24" s="673"/>
      <c r="D24" s="599" t="s">
        <v>10</v>
      </c>
      <c r="E24" s="317" t="s">
        <v>11</v>
      </c>
      <c r="F24" s="317" t="s">
        <v>12</v>
      </c>
      <c r="G24" s="317" t="s">
        <v>13</v>
      </c>
      <c r="H24" s="318" t="s">
        <v>14</v>
      </c>
      <c r="J24" s="678" t="s">
        <v>622</v>
      </c>
      <c r="K24" s="678"/>
      <c r="L24" s="678"/>
      <c r="M24" s="678"/>
      <c r="N24" s="679"/>
    </row>
    <row r="25" spans="2:14" ht="12.75" thickBot="1">
      <c r="B25" s="308"/>
      <c r="C25" s="310"/>
      <c r="D25" s="319"/>
      <c r="E25" s="320" t="s">
        <v>15</v>
      </c>
      <c r="F25" s="320" t="s">
        <v>15</v>
      </c>
      <c r="G25" s="321" t="s">
        <v>16</v>
      </c>
      <c r="H25" s="321" t="s">
        <v>16</v>
      </c>
      <c r="J25" s="678"/>
      <c r="K25" s="678"/>
      <c r="L25" s="678"/>
      <c r="M25" s="678"/>
      <c r="N25" s="678"/>
    </row>
    <row r="26" spans="2:14">
      <c r="B26" s="601" t="s">
        <v>17</v>
      </c>
      <c r="C26" s="56"/>
      <c r="D26" s="322">
        <v>132994</v>
      </c>
      <c r="E26" s="322">
        <v>13616794864.01</v>
      </c>
      <c r="F26" s="323">
        <v>0</v>
      </c>
      <c r="G26" s="324">
        <v>96.49</v>
      </c>
      <c r="H26" s="325">
        <v>95.99</v>
      </c>
      <c r="M26" s="128"/>
      <c r="N26" s="581"/>
    </row>
    <row r="27" spans="2:14">
      <c r="B27" s="601" t="s">
        <v>323</v>
      </c>
      <c r="C27" s="62"/>
      <c r="D27" s="326">
        <v>1885</v>
      </c>
      <c r="E27" s="326">
        <v>219739499.06999999</v>
      </c>
      <c r="F27" s="327">
        <v>1422335.68</v>
      </c>
      <c r="G27" s="328">
        <v>1.37</v>
      </c>
      <c r="H27" s="329">
        <v>1.55</v>
      </c>
    </row>
    <row r="28" spans="2:14">
      <c r="B28" s="601" t="s">
        <v>324</v>
      </c>
      <c r="C28" s="62"/>
      <c r="D28" s="326">
        <v>948</v>
      </c>
      <c r="E28" s="326">
        <v>109835398.79000001</v>
      </c>
      <c r="F28" s="327">
        <v>1347755.65</v>
      </c>
      <c r="G28" s="328">
        <v>0.69</v>
      </c>
      <c r="H28" s="329">
        <v>0.77</v>
      </c>
    </row>
    <row r="29" spans="2:14">
      <c r="B29" s="601" t="s">
        <v>325</v>
      </c>
      <c r="C29" s="62"/>
      <c r="D29" s="326">
        <v>556</v>
      </c>
      <c r="E29" s="326">
        <v>66629927.719999999</v>
      </c>
      <c r="F29" s="327">
        <v>1098357.21</v>
      </c>
      <c r="G29" s="328">
        <v>0.4</v>
      </c>
      <c r="H29" s="329">
        <v>0.47</v>
      </c>
    </row>
    <row r="30" spans="2:14">
      <c r="B30" s="601" t="s">
        <v>326</v>
      </c>
      <c r="C30" s="62"/>
      <c r="D30" s="326">
        <v>330</v>
      </c>
      <c r="E30" s="326">
        <v>40934375.670000002</v>
      </c>
      <c r="F30" s="327">
        <v>876818.25</v>
      </c>
      <c r="G30" s="328">
        <v>0.24</v>
      </c>
      <c r="H30" s="329">
        <v>0.28999999999999998</v>
      </c>
    </row>
    <row r="31" spans="2:14">
      <c r="B31" s="601" t="s">
        <v>327</v>
      </c>
      <c r="C31" s="62"/>
      <c r="D31" s="326">
        <v>251</v>
      </c>
      <c r="E31" s="326">
        <v>30972538.82</v>
      </c>
      <c r="F31" s="327">
        <v>801515.88</v>
      </c>
      <c r="G31" s="328">
        <v>0.18</v>
      </c>
      <c r="H31" s="329">
        <v>0.22</v>
      </c>
    </row>
    <row r="32" spans="2:14">
      <c r="B32" s="601" t="s">
        <v>328</v>
      </c>
      <c r="C32" s="140"/>
      <c r="D32" s="327">
        <v>171</v>
      </c>
      <c r="E32" s="327">
        <v>20751135.420000002</v>
      </c>
      <c r="F32" s="327">
        <v>642243.38</v>
      </c>
      <c r="G32" s="328">
        <v>0.12</v>
      </c>
      <c r="H32" s="329">
        <v>0.15</v>
      </c>
    </row>
    <row r="33" spans="2:15">
      <c r="B33" s="601" t="s">
        <v>329</v>
      </c>
      <c r="C33" s="140"/>
      <c r="D33" s="327">
        <v>138</v>
      </c>
      <c r="E33" s="327">
        <v>16713551.439999999</v>
      </c>
      <c r="F33" s="327">
        <v>542619.59</v>
      </c>
      <c r="G33" s="328">
        <v>0.1</v>
      </c>
      <c r="H33" s="329">
        <v>0.12</v>
      </c>
    </row>
    <row r="34" spans="2:15">
      <c r="B34" s="601" t="s">
        <v>330</v>
      </c>
      <c r="C34" s="140"/>
      <c r="D34" s="327">
        <v>93</v>
      </c>
      <c r="E34" s="327">
        <v>11631490.689999999</v>
      </c>
      <c r="F34" s="327">
        <v>414555.13</v>
      </c>
      <c r="G34" s="328">
        <v>7.0000000000000007E-2</v>
      </c>
      <c r="H34" s="329">
        <v>0.08</v>
      </c>
    </row>
    <row r="35" spans="2:15">
      <c r="B35" s="601" t="s">
        <v>331</v>
      </c>
      <c r="C35" s="140"/>
      <c r="D35" s="327">
        <v>80</v>
      </c>
      <c r="E35" s="327">
        <v>8729619.4700000007</v>
      </c>
      <c r="F35" s="327">
        <v>373269.24</v>
      </c>
      <c r="G35" s="328">
        <v>0.06</v>
      </c>
      <c r="H35" s="329">
        <v>0.06</v>
      </c>
    </row>
    <row r="36" spans="2:15">
      <c r="B36" s="601" t="s">
        <v>332</v>
      </c>
      <c r="C36" s="140"/>
      <c r="D36" s="327">
        <v>53</v>
      </c>
      <c r="E36" s="327">
        <v>5419496.3300000001</v>
      </c>
      <c r="F36" s="327">
        <v>269754.75</v>
      </c>
      <c r="G36" s="328">
        <v>0.04</v>
      </c>
      <c r="H36" s="329">
        <v>0.04</v>
      </c>
      <c r="J36" s="313"/>
    </row>
    <row r="37" spans="2:15">
      <c r="B37" s="601" t="s">
        <v>333</v>
      </c>
      <c r="C37" s="140"/>
      <c r="D37" s="327">
        <v>69</v>
      </c>
      <c r="E37" s="327">
        <v>7944082.1399999997</v>
      </c>
      <c r="F37" s="327">
        <v>413481.15</v>
      </c>
      <c r="G37" s="328">
        <v>0.05</v>
      </c>
      <c r="H37" s="329">
        <v>0.06</v>
      </c>
    </row>
    <row r="38" spans="2:15" ht="12.75" thickBot="1">
      <c r="B38" s="601" t="s">
        <v>18</v>
      </c>
      <c r="C38" s="142"/>
      <c r="D38" s="327">
        <v>269</v>
      </c>
      <c r="E38" s="327">
        <v>29560254.899999999</v>
      </c>
      <c r="F38" s="327">
        <v>2388924.5499999998</v>
      </c>
      <c r="G38" s="328">
        <v>0.2</v>
      </c>
      <c r="H38" s="329">
        <v>0.21</v>
      </c>
      <c r="I38" s="619"/>
    </row>
    <row r="39" spans="2:15" ht="12.75" thickBot="1">
      <c r="B39" s="71" t="s">
        <v>19</v>
      </c>
      <c r="C39" s="330"/>
      <c r="D39" s="331">
        <v>137837</v>
      </c>
      <c r="E39" s="331">
        <v>14185656234.469999</v>
      </c>
      <c r="F39" s="331">
        <v>10591630.460000001</v>
      </c>
      <c r="G39" s="332">
        <v>100</v>
      </c>
      <c r="H39" s="333">
        <v>100</v>
      </c>
      <c r="I39" s="619"/>
      <c r="J39" s="334"/>
      <c r="K39" s="334"/>
      <c r="L39" s="334"/>
      <c r="M39" s="334"/>
      <c r="N39" s="334"/>
    </row>
    <row r="40" spans="2:15" s="334" customFormat="1">
      <c r="J40" s="1"/>
      <c r="K40" s="1"/>
      <c r="L40" s="1"/>
      <c r="M40" s="1"/>
      <c r="N40" s="1"/>
    </row>
    <row r="41" spans="2:15" ht="12.75" thickBot="1">
      <c r="G41" s="49"/>
      <c r="H41" s="49"/>
      <c r="I41" s="49"/>
    </row>
    <row r="42" spans="2:15" ht="12" customHeight="1">
      <c r="B42" s="299" t="s">
        <v>577</v>
      </c>
      <c r="C42" s="335"/>
      <c r="D42" s="599" t="s">
        <v>10</v>
      </c>
      <c r="E42" s="317" t="s">
        <v>246</v>
      </c>
      <c r="G42" s="49"/>
      <c r="H42" s="49"/>
      <c r="I42" s="49"/>
    </row>
    <row r="43" spans="2:15" ht="12.75" thickBot="1">
      <c r="B43" s="336"/>
      <c r="C43" s="337"/>
      <c r="D43" s="338"/>
      <c r="E43" s="321" t="s">
        <v>15</v>
      </c>
      <c r="G43" s="49"/>
      <c r="H43" s="49"/>
      <c r="I43" s="49"/>
    </row>
    <row r="44" spans="2:15">
      <c r="B44" s="600"/>
      <c r="C44" s="56"/>
      <c r="D44" s="203"/>
      <c r="E44" s="204"/>
      <c r="G44" s="49"/>
      <c r="H44" s="49"/>
      <c r="I44" s="49"/>
    </row>
    <row r="45" spans="2:15">
      <c r="B45" s="647" t="s">
        <v>247</v>
      </c>
      <c r="C45" s="140"/>
      <c r="D45" s="339">
        <v>9</v>
      </c>
      <c r="E45" s="339">
        <v>1029532.97</v>
      </c>
      <c r="F45"/>
      <c r="G45" s="49"/>
      <c r="H45" s="49"/>
      <c r="I45" s="49"/>
      <c r="M45" s="64"/>
      <c r="N45" s="65"/>
      <c r="O45" s="66"/>
    </row>
    <row r="46" spans="2:15">
      <c r="B46" s="647" t="s">
        <v>248</v>
      </c>
      <c r="C46" s="140"/>
      <c r="D46" s="339">
        <v>2413</v>
      </c>
      <c r="E46" s="339">
        <v>266661947.90000001</v>
      </c>
      <c r="F46"/>
      <c r="G46" s="49"/>
      <c r="H46" s="49"/>
      <c r="I46" s="49"/>
      <c r="M46" s="64"/>
      <c r="N46" s="67"/>
      <c r="O46" s="66"/>
    </row>
    <row r="47" spans="2:15" ht="12.75" thickBot="1">
      <c r="B47" s="63"/>
      <c r="C47" s="57"/>
      <c r="D47" s="205"/>
      <c r="E47" s="206"/>
      <c r="G47" s="130"/>
      <c r="H47" s="130"/>
      <c r="I47" s="130"/>
      <c r="M47" s="64"/>
      <c r="N47" s="67"/>
      <c r="O47" s="66"/>
    </row>
    <row r="48" spans="2:15">
      <c r="B48" s="51" t="s">
        <v>252</v>
      </c>
      <c r="C48" s="52"/>
      <c r="D48" s="52"/>
      <c r="G48" s="130"/>
      <c r="H48" s="130"/>
      <c r="I48" s="130"/>
      <c r="M48" s="64"/>
      <c r="N48" s="67"/>
      <c r="O48" s="66"/>
    </row>
    <row r="49" spans="2:15" ht="12.75" thickBot="1">
      <c r="B49" s="51"/>
      <c r="C49" s="130"/>
      <c r="D49" s="129"/>
      <c r="E49" s="129"/>
      <c r="F49" s="127"/>
      <c r="G49" s="130"/>
      <c r="H49" s="130"/>
      <c r="I49" s="130"/>
      <c r="M49" s="64"/>
      <c r="N49" s="67"/>
      <c r="O49" s="66"/>
    </row>
    <row r="50" spans="2:15" ht="12" customHeight="1">
      <c r="B50" s="674" t="s">
        <v>576</v>
      </c>
      <c r="C50" s="675"/>
      <c r="D50" s="599" t="s">
        <v>10</v>
      </c>
      <c r="E50" s="317" t="s">
        <v>25</v>
      </c>
      <c r="F50" s="127"/>
      <c r="G50" s="130"/>
      <c r="H50" s="130"/>
      <c r="I50" s="130"/>
      <c r="M50" s="69"/>
      <c r="N50" s="69"/>
      <c r="O50" s="66"/>
    </row>
    <row r="51" spans="2:15" ht="12.75" thickBot="1">
      <c r="B51" s="676"/>
      <c r="C51" s="677"/>
      <c r="D51" s="338"/>
      <c r="E51" s="321" t="s">
        <v>15</v>
      </c>
      <c r="F51" s="127"/>
      <c r="G51" s="130"/>
      <c r="H51" s="130"/>
      <c r="I51" s="130"/>
      <c r="O51" s="66"/>
    </row>
    <row r="52" spans="2:15" ht="12" customHeight="1">
      <c r="B52" s="55"/>
      <c r="C52" s="56"/>
      <c r="D52" s="54"/>
      <c r="E52" s="44"/>
      <c r="F52" s="127"/>
      <c r="G52" s="130"/>
      <c r="H52" s="130"/>
      <c r="I52" s="130"/>
      <c r="O52" s="69"/>
    </row>
    <row r="53" spans="2:15">
      <c r="B53" s="601" t="s">
        <v>26</v>
      </c>
      <c r="C53" s="62"/>
      <c r="D53" s="339">
        <v>1987</v>
      </c>
      <c r="E53" s="341">
        <v>63660507.469999999</v>
      </c>
      <c r="F53"/>
      <c r="G53" s="130"/>
      <c r="H53" s="130"/>
      <c r="I53" s="130"/>
    </row>
    <row r="54" spans="2:15">
      <c r="B54" s="601" t="s">
        <v>27</v>
      </c>
      <c r="C54" s="62"/>
      <c r="D54" s="339">
        <v>12</v>
      </c>
      <c r="E54" s="341">
        <v>396682.92000000179</v>
      </c>
      <c r="F54"/>
      <c r="G54" s="130"/>
      <c r="H54" s="130"/>
      <c r="I54" s="130"/>
    </row>
    <row r="55" spans="2:15">
      <c r="B55" s="601" t="s">
        <v>28</v>
      </c>
      <c r="C55" s="62"/>
      <c r="D55" s="339">
        <v>1999</v>
      </c>
      <c r="E55" s="341">
        <v>64057190.390000001</v>
      </c>
      <c r="F55"/>
      <c r="G55" s="130"/>
      <c r="H55" s="130"/>
      <c r="I55" s="130"/>
    </row>
    <row r="56" spans="2:15">
      <c r="B56" s="618" t="s">
        <v>551</v>
      </c>
      <c r="C56" s="62"/>
      <c r="D56" s="341">
        <v>0</v>
      </c>
      <c r="E56" s="341">
        <v>0</v>
      </c>
      <c r="F56"/>
      <c r="G56" s="130"/>
      <c r="H56" s="130"/>
      <c r="I56" s="130"/>
    </row>
    <row r="57" spans="2:15" ht="12.75" thickBot="1">
      <c r="B57" s="73"/>
      <c r="C57" s="57"/>
      <c r="D57" s="72"/>
      <c r="E57" s="68"/>
      <c r="F57" s="130"/>
      <c r="G57" s="130"/>
      <c r="H57" s="130"/>
      <c r="I57" s="130"/>
    </row>
    <row r="58" spans="2:15" ht="12.75" thickBot="1">
      <c r="F58" s="130"/>
      <c r="G58" s="130"/>
      <c r="H58" s="130"/>
      <c r="I58" s="130"/>
    </row>
    <row r="59" spans="2:15">
      <c r="B59" s="299" t="s">
        <v>575</v>
      </c>
      <c r="C59" s="335"/>
      <c r="D59" s="599" t="s">
        <v>10</v>
      </c>
      <c r="E59" s="317" t="s">
        <v>11</v>
      </c>
      <c r="F59" s="130"/>
      <c r="G59" s="130"/>
      <c r="H59" s="130"/>
      <c r="I59" s="130"/>
    </row>
    <row r="60" spans="2:15" ht="12.75" thickBot="1">
      <c r="B60" s="342"/>
      <c r="C60" s="343"/>
      <c r="D60" s="320"/>
      <c r="E60" s="320" t="s">
        <v>15</v>
      </c>
      <c r="F60" s="130"/>
      <c r="G60" s="130"/>
      <c r="H60" s="130"/>
      <c r="I60" s="130"/>
      <c r="O60" s="130"/>
    </row>
    <row r="61" spans="2:15">
      <c r="B61" s="344"/>
      <c r="C61" s="345"/>
      <c r="D61" s="346"/>
      <c r="E61" s="347"/>
      <c r="F61" s="130"/>
      <c r="G61" s="130"/>
      <c r="H61" s="130"/>
      <c r="I61" s="130"/>
      <c r="O61" s="130"/>
    </row>
    <row r="62" spans="2:15" ht="12" customHeight="1">
      <c r="B62" s="46" t="s">
        <v>20</v>
      </c>
      <c r="C62" s="62"/>
      <c r="D62" s="348">
        <v>4265</v>
      </c>
      <c r="E62" s="348">
        <v>494262688.8300004</v>
      </c>
      <c r="F62"/>
      <c r="G62" s="130"/>
      <c r="H62" s="130"/>
      <c r="I62" s="130"/>
    </row>
    <row r="63" spans="2:15">
      <c r="B63" s="601"/>
      <c r="C63" s="62"/>
      <c r="D63" s="339"/>
      <c r="E63" s="348"/>
      <c r="F63" s="130"/>
      <c r="G63" s="130"/>
      <c r="H63" s="130"/>
      <c r="I63" s="130"/>
    </row>
    <row r="64" spans="2:15">
      <c r="B64" s="601" t="s">
        <v>21</v>
      </c>
      <c r="C64" s="62"/>
      <c r="D64" s="339">
        <v>21</v>
      </c>
      <c r="E64" s="348">
        <v>3505801.5500000119</v>
      </c>
      <c r="F64"/>
      <c r="G64" s="130"/>
      <c r="H64" s="130"/>
      <c r="I64" s="130"/>
    </row>
    <row r="65" spans="2:15">
      <c r="B65" s="601" t="s">
        <v>22</v>
      </c>
      <c r="C65" s="62"/>
      <c r="D65" s="339">
        <v>22</v>
      </c>
      <c r="E65" s="349">
        <v>3301175.4800000191</v>
      </c>
      <c r="F65"/>
      <c r="G65" s="130"/>
      <c r="H65" s="130"/>
      <c r="I65" s="130"/>
    </row>
    <row r="66" spans="2:15">
      <c r="B66" s="601" t="s">
        <v>23</v>
      </c>
      <c r="C66" s="62"/>
      <c r="D66" s="339">
        <v>77</v>
      </c>
      <c r="E66" s="348">
        <v>11117077.820001602</v>
      </c>
      <c r="F66"/>
      <c r="G66" s="130"/>
      <c r="H66" s="130"/>
      <c r="I66" s="130"/>
    </row>
    <row r="67" spans="2:15">
      <c r="B67" s="601"/>
      <c r="C67" s="62"/>
      <c r="D67" s="339"/>
      <c r="E67" s="348"/>
      <c r="F67" s="130"/>
      <c r="G67" s="130"/>
      <c r="H67" s="130"/>
      <c r="I67" s="130"/>
    </row>
    <row r="68" spans="2:15">
      <c r="B68" s="601" t="s">
        <v>24</v>
      </c>
      <c r="C68" s="62"/>
      <c r="D68" s="339">
        <v>4188</v>
      </c>
      <c r="E68" s="348">
        <v>483220874.15000039</v>
      </c>
      <c r="F68" s="455"/>
      <c r="G68" s="130"/>
      <c r="H68" s="130"/>
      <c r="I68" s="130"/>
    </row>
    <row r="69" spans="2:15" ht="12.75" thickBot="1">
      <c r="B69" s="63"/>
      <c r="C69" s="57"/>
      <c r="D69" s="59"/>
      <c r="E69" s="53"/>
      <c r="F69" s="130"/>
      <c r="G69" s="130"/>
      <c r="H69" s="130"/>
      <c r="I69" s="130"/>
      <c r="O69" s="130"/>
    </row>
    <row r="70" spans="2:15">
      <c r="B70" s="51"/>
      <c r="C70" s="130"/>
      <c r="D70" s="52"/>
      <c r="E70" s="65"/>
      <c r="F70" s="130"/>
      <c r="G70" s="130"/>
      <c r="H70" s="130"/>
      <c r="I70" s="130"/>
    </row>
    <row r="71" spans="2:15">
      <c r="B71" s="51"/>
      <c r="C71" s="130"/>
      <c r="D71" s="52"/>
      <c r="E71" s="52"/>
      <c r="F71" s="130"/>
      <c r="G71" s="130"/>
      <c r="H71" s="130"/>
      <c r="I71" s="130"/>
    </row>
    <row r="72" spans="2:15">
      <c r="B72" s="51"/>
      <c r="C72" s="130"/>
      <c r="D72" s="52"/>
      <c r="E72" s="52"/>
      <c r="F72" s="130"/>
      <c r="G72" s="130"/>
      <c r="H72" s="130"/>
      <c r="I72" s="130"/>
    </row>
    <row r="73" spans="2:15">
      <c r="B73" s="51"/>
      <c r="C73" s="130"/>
      <c r="D73" s="52"/>
      <c r="E73" s="52"/>
      <c r="F73" s="130"/>
      <c r="G73" s="130"/>
      <c r="H73" s="130"/>
      <c r="I73" s="130"/>
    </row>
    <row r="74" spans="2:15">
      <c r="B74" s="130"/>
      <c r="C74" s="130"/>
      <c r="D74" s="130"/>
      <c r="E74" s="130"/>
      <c r="F74" s="130"/>
      <c r="G74" s="130"/>
      <c r="H74" s="130"/>
      <c r="I74" s="130"/>
    </row>
  </sheetData>
  <mergeCells count="3">
    <mergeCell ref="B24:C24"/>
    <mergeCell ref="B50:C51"/>
    <mergeCell ref="J24:N25"/>
  </mergeCells>
  <conditionalFormatting sqref="D37:E37 D39:E39">
    <cfRule type="cellIs" dxfId="0" priority="4" stopIfTrue="1" operator="equal">
      <formula>" "</formula>
    </cfRule>
  </conditionalFormatting>
  <pageMargins left="0.70866141732283472" right="0.70866141732283472" top="0.74803149606299213" bottom="0.74803149606299213" header="0.31496062992125984" footer="0.31496062992125984"/>
  <pageSetup paperSize="9" scale="57" orientation="landscape" r:id="rId1"/>
  <headerFooter>
    <oddHeader>&amp;CHolmes Master Trust Investor Report - July 2012</oddHeader>
    <oddFooter>&amp;CPage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3"/>
  <sheetViews>
    <sheetView view="pageLayout" zoomScale="85" zoomScaleNormal="100" zoomScaleSheetLayoutView="75" zoomScalePageLayoutView="85" workbookViewId="0">
      <selection activeCell="I32" sqref="I32"/>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8.140625" customWidth="1"/>
    <col min="10" max="12" width="21.140625" customWidth="1"/>
  </cols>
  <sheetData>
    <row r="1" spans="2:13" ht="13.5" thickBot="1"/>
    <row r="2" spans="2:13">
      <c r="B2" s="542" t="s">
        <v>36</v>
      </c>
      <c r="C2" s="335"/>
      <c r="D2" s="543" t="s">
        <v>10</v>
      </c>
      <c r="E2" s="317" t="s">
        <v>16</v>
      </c>
      <c r="F2" s="542" t="s">
        <v>11</v>
      </c>
      <c r="G2" s="317" t="s">
        <v>16</v>
      </c>
      <c r="I2" s="340"/>
      <c r="J2" s="317" t="s">
        <v>30</v>
      </c>
      <c r="K2" s="318" t="s">
        <v>11</v>
      </c>
    </row>
    <row r="3" spans="2:13" ht="13.5" thickBot="1">
      <c r="B3" s="342" t="s">
        <v>37</v>
      </c>
      <c r="C3" s="343"/>
      <c r="D3" s="319" t="s">
        <v>55</v>
      </c>
      <c r="E3" s="320" t="s">
        <v>38</v>
      </c>
      <c r="F3" s="342" t="s">
        <v>15</v>
      </c>
      <c r="G3" s="320" t="s">
        <v>39</v>
      </c>
      <c r="I3" s="350" t="s">
        <v>29</v>
      </c>
      <c r="J3" s="351" t="s">
        <v>31</v>
      </c>
      <c r="K3" s="351" t="s">
        <v>31</v>
      </c>
    </row>
    <row r="4" spans="2:13" ht="13.5" thickBot="1">
      <c r="B4" s="691" t="s">
        <v>42</v>
      </c>
      <c r="C4" s="692"/>
      <c r="D4" s="352">
        <v>969</v>
      </c>
      <c r="E4" s="353">
        <v>0.7</v>
      </c>
      <c r="F4" s="354">
        <v>45969952.68</v>
      </c>
      <c r="G4" s="355">
        <v>0.32</v>
      </c>
      <c r="I4" s="342"/>
      <c r="J4" s="356"/>
      <c r="K4" s="320" t="s">
        <v>15</v>
      </c>
    </row>
    <row r="5" spans="2:13">
      <c r="B5" s="693" t="s">
        <v>41</v>
      </c>
      <c r="C5" s="694"/>
      <c r="D5" s="357">
        <v>29958</v>
      </c>
      <c r="E5" s="353">
        <v>21.72</v>
      </c>
      <c r="F5" s="358">
        <v>3281764951.73</v>
      </c>
      <c r="G5" s="359">
        <v>23.12</v>
      </c>
      <c r="I5" s="539" t="s">
        <v>32</v>
      </c>
      <c r="J5" s="360">
        <v>0</v>
      </c>
      <c r="K5" s="361">
        <v>0</v>
      </c>
    </row>
    <row r="6" spans="2:13">
      <c r="B6" s="693" t="s">
        <v>40</v>
      </c>
      <c r="C6" s="694"/>
      <c r="D6" s="357">
        <v>44555</v>
      </c>
      <c r="E6" s="353">
        <v>32.31</v>
      </c>
      <c r="F6" s="358">
        <v>4623119884.8400002</v>
      </c>
      <c r="G6" s="359">
        <v>32.56</v>
      </c>
      <c r="I6" s="550" t="s">
        <v>507</v>
      </c>
      <c r="J6" s="362">
        <v>1311</v>
      </c>
      <c r="K6" s="362">
        <v>158045146.37999839</v>
      </c>
    </row>
    <row r="7" spans="2:13" ht="13.5" thickBot="1">
      <c r="B7" s="693" t="s">
        <v>43</v>
      </c>
      <c r="C7" s="694"/>
      <c r="D7" s="357">
        <v>62421</v>
      </c>
      <c r="E7" s="353">
        <v>45.26</v>
      </c>
      <c r="F7" s="358">
        <v>6245919553.3100004</v>
      </c>
      <c r="G7" s="359">
        <v>43.989999999999995</v>
      </c>
      <c r="I7" s="63" t="s">
        <v>33</v>
      </c>
      <c r="J7" s="363">
        <v>640</v>
      </c>
      <c r="K7" s="363">
        <v>74470297.549999997</v>
      </c>
    </row>
    <row r="8" spans="2:13" ht="13.5" thickBot="1">
      <c r="B8" s="540" t="s">
        <v>154</v>
      </c>
      <c r="C8" s="541"/>
      <c r="D8" s="357">
        <v>11</v>
      </c>
      <c r="E8" s="353">
        <v>0.01</v>
      </c>
      <c r="F8" s="358">
        <v>-1030.27</v>
      </c>
      <c r="G8" s="359">
        <v>0</v>
      </c>
      <c r="I8" s="364"/>
      <c r="J8" s="364"/>
      <c r="K8" s="364"/>
    </row>
    <row r="9" spans="2:13" ht="13.5" thickBot="1">
      <c r="B9" s="686" t="s">
        <v>19</v>
      </c>
      <c r="C9" s="687"/>
      <c r="D9" s="365">
        <v>137914</v>
      </c>
      <c r="E9" s="366">
        <v>100</v>
      </c>
      <c r="F9" s="367">
        <v>14196773312.290001</v>
      </c>
      <c r="G9" s="333">
        <v>100</v>
      </c>
      <c r="I9" s="368"/>
      <c r="J9" s="368"/>
      <c r="K9" s="368"/>
    </row>
    <row r="10" spans="2:13">
      <c r="B10" s="131"/>
      <c r="C10" s="76"/>
      <c r="D10" s="132"/>
      <c r="E10" s="133"/>
      <c r="F10" s="132"/>
      <c r="G10" s="133"/>
      <c r="I10" s="134"/>
      <c r="J10" s="134"/>
      <c r="K10" s="134"/>
      <c r="L10" s="134"/>
    </row>
    <row r="11" spans="2:13" ht="13.5" thickBot="1">
      <c r="H11" s="48"/>
      <c r="M11" s="134"/>
    </row>
    <row r="12" spans="2:13" ht="24">
      <c r="B12" s="538" t="s">
        <v>48</v>
      </c>
      <c r="C12" s="335"/>
      <c r="D12" s="543" t="s">
        <v>10</v>
      </c>
      <c r="E12" s="318" t="s">
        <v>16</v>
      </c>
      <c r="F12" s="538" t="s">
        <v>11</v>
      </c>
      <c r="G12" s="318" t="s">
        <v>16</v>
      </c>
      <c r="H12" s="213"/>
      <c r="I12" s="369" t="s">
        <v>249</v>
      </c>
      <c r="J12" s="369" t="s">
        <v>253</v>
      </c>
      <c r="K12" s="369" t="s">
        <v>254</v>
      </c>
      <c r="L12" s="370" t="s">
        <v>255</v>
      </c>
    </row>
    <row r="13" spans="2:13" ht="13.5" thickBot="1">
      <c r="B13" s="336" t="s">
        <v>37</v>
      </c>
      <c r="C13" s="337"/>
      <c r="D13" s="319" t="s">
        <v>55</v>
      </c>
      <c r="E13" s="321" t="s">
        <v>38</v>
      </c>
      <c r="F13" s="336" t="s">
        <v>15</v>
      </c>
      <c r="G13" s="321" t="s">
        <v>39</v>
      </c>
      <c r="H13" s="214"/>
      <c r="I13" s="371"/>
      <c r="J13" s="372" t="s">
        <v>16</v>
      </c>
      <c r="K13" s="372" t="s">
        <v>16</v>
      </c>
      <c r="L13" s="373" t="s">
        <v>16</v>
      </c>
    </row>
    <row r="14" spans="2:13" ht="13.5" thickBot="1">
      <c r="B14" s="539" t="s">
        <v>50</v>
      </c>
      <c r="C14" s="374"/>
      <c r="D14" s="375">
        <v>62373</v>
      </c>
      <c r="E14" s="355">
        <v>45.23</v>
      </c>
      <c r="F14" s="376">
        <v>8168438737.2799997</v>
      </c>
      <c r="G14" s="355">
        <v>57.54</v>
      </c>
      <c r="I14" s="377" t="s">
        <v>250</v>
      </c>
      <c r="J14" s="378"/>
      <c r="K14" s="378"/>
      <c r="L14" s="379"/>
    </row>
    <row r="15" spans="2:13" ht="13.5" thickBot="1">
      <c r="B15" s="63" t="s">
        <v>49</v>
      </c>
      <c r="C15" s="380"/>
      <c r="D15" s="381">
        <v>75541</v>
      </c>
      <c r="E15" s="359">
        <v>54.77</v>
      </c>
      <c r="F15" s="382">
        <v>6028334575.0100002</v>
      </c>
      <c r="G15" s="359">
        <v>42.46</v>
      </c>
      <c r="I15" s="46" t="s">
        <v>34</v>
      </c>
      <c r="J15" s="648">
        <v>2.0746374219543381E-2</v>
      </c>
      <c r="K15" s="649">
        <v>5.5647606110658443E-2</v>
      </c>
      <c r="L15" s="650">
        <v>0.21313029215560408</v>
      </c>
    </row>
    <row r="16" spans="2:13" ht="13.5" thickBot="1">
      <c r="B16" s="544" t="s">
        <v>19</v>
      </c>
      <c r="C16" s="78"/>
      <c r="D16" s="383">
        <v>137914</v>
      </c>
      <c r="E16" s="384">
        <v>100</v>
      </c>
      <c r="F16" s="383">
        <v>14196773312.290001</v>
      </c>
      <c r="G16" s="384">
        <v>100</v>
      </c>
      <c r="I16" s="46" t="s">
        <v>35</v>
      </c>
      <c r="J16" s="651">
        <v>1.9580410819901018E-2</v>
      </c>
      <c r="K16" s="652">
        <v>4.9751371354076701E-2</v>
      </c>
      <c r="L16" s="653">
        <v>0.21736076050268649</v>
      </c>
    </row>
    <row r="17" spans="2:13" ht="13.5" thickBot="1">
      <c r="B17" s="5"/>
      <c r="C17" s="134"/>
      <c r="D17" s="385"/>
      <c r="E17" s="386"/>
      <c r="F17" s="385"/>
      <c r="G17" s="386"/>
      <c r="H17" s="49"/>
      <c r="I17" s="377" t="s">
        <v>251</v>
      </c>
      <c r="J17" s="387"/>
      <c r="K17" s="388"/>
      <c r="L17" s="389"/>
    </row>
    <row r="18" spans="2:13" ht="13.5" thickBot="1">
      <c r="H18" s="49"/>
      <c r="I18" s="46" t="s">
        <v>34</v>
      </c>
      <c r="J18" s="648">
        <v>1.6798612171238587E-2</v>
      </c>
      <c r="K18" s="649">
        <v>4.4337783214069892E-2</v>
      </c>
      <c r="L18" s="650">
        <v>0.17898313653124831</v>
      </c>
    </row>
    <row r="19" spans="2:13" ht="13.5" thickBot="1">
      <c r="B19" s="542" t="s">
        <v>51</v>
      </c>
      <c r="C19" s="335"/>
      <c r="D19" s="543" t="s">
        <v>10</v>
      </c>
      <c r="E19" s="317" t="s">
        <v>16</v>
      </c>
      <c r="F19" s="542" t="s">
        <v>11</v>
      </c>
      <c r="G19" s="317" t="s">
        <v>16</v>
      </c>
      <c r="H19" s="213"/>
      <c r="I19" s="50" t="s">
        <v>35</v>
      </c>
      <c r="J19" s="651">
        <v>1.5716278459099453E-2</v>
      </c>
      <c r="K19" s="652">
        <v>3.8658355221173113E-2</v>
      </c>
      <c r="L19" s="653">
        <v>0.1846678326222051</v>
      </c>
      <c r="M19" s="134"/>
    </row>
    <row r="20" spans="2:13" ht="13.5" thickBot="1">
      <c r="B20" s="336" t="s">
        <v>37</v>
      </c>
      <c r="C20" s="337"/>
      <c r="D20" s="319" t="s">
        <v>55</v>
      </c>
      <c r="E20" s="320" t="s">
        <v>38</v>
      </c>
      <c r="F20" s="342" t="s">
        <v>15</v>
      </c>
      <c r="G20" s="320" t="s">
        <v>39</v>
      </c>
      <c r="H20" s="214"/>
      <c r="I20" s="51"/>
      <c r="J20" s="215"/>
      <c r="K20" s="216"/>
      <c r="L20" s="215"/>
    </row>
    <row r="21" spans="2:13" ht="13.5" thickBot="1">
      <c r="B21" s="539" t="s">
        <v>53</v>
      </c>
      <c r="C21" s="56"/>
      <c r="D21" s="390">
        <v>78874</v>
      </c>
      <c r="E21" s="359">
        <v>57.19</v>
      </c>
      <c r="F21" s="376">
        <v>7587238214.5100002</v>
      </c>
      <c r="G21" s="359">
        <v>53.44</v>
      </c>
    </row>
    <row r="22" spans="2:13">
      <c r="B22" s="540" t="s">
        <v>52</v>
      </c>
      <c r="C22" s="62"/>
      <c r="D22" s="391">
        <v>54197</v>
      </c>
      <c r="E22" s="359">
        <v>39.299999999999997</v>
      </c>
      <c r="F22" s="382">
        <v>6427237596.6099997</v>
      </c>
      <c r="G22" s="359">
        <v>45.27</v>
      </c>
      <c r="I22" s="672" t="s">
        <v>155</v>
      </c>
      <c r="J22" s="688"/>
    </row>
    <row r="23" spans="2:13" ht="13.5" thickBot="1">
      <c r="B23" s="540" t="s">
        <v>154</v>
      </c>
      <c r="C23" s="62"/>
      <c r="D23" s="391">
        <v>4843</v>
      </c>
      <c r="E23" s="359">
        <v>3.51</v>
      </c>
      <c r="F23" s="382">
        <v>182297501.16999999</v>
      </c>
      <c r="G23" s="359">
        <v>1.28</v>
      </c>
      <c r="I23" s="689"/>
      <c r="J23" s="690"/>
    </row>
    <row r="24" spans="2:13" ht="13.5" thickBot="1">
      <c r="B24" s="544" t="s">
        <v>19</v>
      </c>
      <c r="C24" s="58"/>
      <c r="D24" s="392">
        <v>137914</v>
      </c>
      <c r="E24" s="393">
        <v>100</v>
      </c>
      <c r="F24" s="394">
        <v>14196773312.290001</v>
      </c>
      <c r="G24" s="393">
        <v>100</v>
      </c>
      <c r="I24" s="397" t="s">
        <v>44</v>
      </c>
      <c r="J24" s="398">
        <v>4.24E-2</v>
      </c>
    </row>
    <row r="25" spans="2:13">
      <c r="B25" s="5"/>
      <c r="C25" s="128"/>
      <c r="D25" s="135"/>
      <c r="E25" s="136"/>
      <c r="F25" s="135"/>
      <c r="G25" s="136"/>
      <c r="H25" s="49"/>
      <c r="I25" s="401" t="s">
        <v>45</v>
      </c>
      <c r="J25" s="207">
        <v>39874</v>
      </c>
    </row>
    <row r="26" spans="2:13" ht="13.5" thickBot="1">
      <c r="I26" s="401" t="s">
        <v>46</v>
      </c>
      <c r="J26" s="402">
        <v>4.6899999999999997E-2</v>
      </c>
      <c r="K26" s="123"/>
    </row>
    <row r="27" spans="2:13" ht="12.75" customHeight="1" thickBot="1">
      <c r="B27" s="684" t="s">
        <v>54</v>
      </c>
      <c r="C27" s="685"/>
      <c r="D27" s="543" t="s">
        <v>10</v>
      </c>
      <c r="E27" s="317" t="s">
        <v>16</v>
      </c>
      <c r="F27" s="542" t="s">
        <v>11</v>
      </c>
      <c r="G27" s="317" t="s">
        <v>16</v>
      </c>
      <c r="I27" s="403" t="s">
        <v>47</v>
      </c>
      <c r="J27" s="208">
        <v>39846</v>
      </c>
      <c r="K27" s="123"/>
    </row>
    <row r="28" spans="2:13" ht="13.5" thickBot="1">
      <c r="B28" s="342" t="s">
        <v>15</v>
      </c>
      <c r="C28" s="343"/>
      <c r="D28" s="319" t="s">
        <v>55</v>
      </c>
      <c r="E28" s="320" t="s">
        <v>38</v>
      </c>
      <c r="F28" s="342" t="s">
        <v>15</v>
      </c>
      <c r="G28" s="320" t="s">
        <v>39</v>
      </c>
    </row>
    <row r="29" spans="2:13">
      <c r="B29" s="137" t="s">
        <v>156</v>
      </c>
      <c r="C29" s="138"/>
      <c r="D29" s="395">
        <v>40752</v>
      </c>
      <c r="E29" s="396">
        <v>29.55</v>
      </c>
      <c r="F29" s="395">
        <v>1126328539.4399998</v>
      </c>
      <c r="G29" s="396">
        <v>7.93</v>
      </c>
    </row>
    <row r="30" spans="2:13">
      <c r="B30" s="139" t="s">
        <v>157</v>
      </c>
      <c r="C30" s="140"/>
      <c r="D30" s="399">
        <v>39738</v>
      </c>
      <c r="E30" s="400">
        <v>28.81</v>
      </c>
      <c r="F30" s="399">
        <v>2924062663.2199998</v>
      </c>
      <c r="G30" s="400">
        <v>20.6</v>
      </c>
      <c r="I30" s="555"/>
      <c r="J30" s="555"/>
      <c r="K30" s="149"/>
    </row>
    <row r="31" spans="2:13">
      <c r="B31" s="139" t="s">
        <v>158</v>
      </c>
      <c r="C31" s="140"/>
      <c r="D31" s="399">
        <v>27447</v>
      </c>
      <c r="E31" s="400">
        <v>19.899999999999999</v>
      </c>
      <c r="F31" s="399">
        <v>3368215920.9400001</v>
      </c>
      <c r="G31" s="400">
        <v>23.73</v>
      </c>
    </row>
    <row r="32" spans="2:13">
      <c r="B32" s="139" t="s">
        <v>159</v>
      </c>
      <c r="C32" s="140"/>
      <c r="D32" s="399">
        <v>15214</v>
      </c>
      <c r="E32" s="400">
        <v>11.03</v>
      </c>
      <c r="F32" s="399">
        <v>2614402086.52</v>
      </c>
      <c r="G32" s="400">
        <v>18.420000000000002</v>
      </c>
    </row>
    <row r="33" spans="2:7">
      <c r="B33" s="139" t="s">
        <v>160</v>
      </c>
      <c r="C33" s="140"/>
      <c r="D33" s="399">
        <v>7219</v>
      </c>
      <c r="E33" s="400">
        <v>5.23</v>
      </c>
      <c r="F33" s="399">
        <v>1597299066.48</v>
      </c>
      <c r="G33" s="400">
        <v>11.25</v>
      </c>
    </row>
    <row r="34" spans="2:7">
      <c r="B34" s="139" t="s">
        <v>161</v>
      </c>
      <c r="C34" s="140"/>
      <c r="D34" s="399">
        <v>3246</v>
      </c>
      <c r="E34" s="400">
        <v>2.35</v>
      </c>
      <c r="F34" s="399">
        <v>880875952.33000004</v>
      </c>
      <c r="G34" s="400">
        <v>6.2</v>
      </c>
    </row>
    <row r="35" spans="2:7">
      <c r="B35" s="139" t="s">
        <v>162</v>
      </c>
      <c r="C35" s="140"/>
      <c r="D35" s="399">
        <v>1777</v>
      </c>
      <c r="E35" s="400">
        <v>1.29</v>
      </c>
      <c r="F35" s="399">
        <v>571814373.57000005</v>
      </c>
      <c r="G35" s="400">
        <v>4.03</v>
      </c>
    </row>
    <row r="36" spans="2:7">
      <c r="B36" s="139" t="s">
        <v>163</v>
      </c>
      <c r="C36" s="140"/>
      <c r="D36" s="399">
        <v>965</v>
      </c>
      <c r="E36" s="400">
        <v>0.7</v>
      </c>
      <c r="F36" s="399">
        <v>358377124.05000001</v>
      </c>
      <c r="G36" s="400">
        <v>2.52</v>
      </c>
    </row>
    <row r="37" spans="2:7">
      <c r="B37" s="139" t="s">
        <v>164</v>
      </c>
      <c r="C37" s="140"/>
      <c r="D37" s="399">
        <v>627</v>
      </c>
      <c r="E37" s="400">
        <v>0.45</v>
      </c>
      <c r="F37" s="399">
        <v>263489732.56</v>
      </c>
      <c r="G37" s="400">
        <v>1.86</v>
      </c>
    </row>
    <row r="38" spans="2:7">
      <c r="B38" s="139" t="s">
        <v>165</v>
      </c>
      <c r="C38" s="140"/>
      <c r="D38" s="399">
        <v>398</v>
      </c>
      <c r="E38" s="400">
        <v>0.28999999999999998</v>
      </c>
      <c r="F38" s="399">
        <v>188123865.78</v>
      </c>
      <c r="G38" s="400">
        <v>1.33</v>
      </c>
    </row>
    <row r="39" spans="2:7">
      <c r="B39" s="139" t="s">
        <v>166</v>
      </c>
      <c r="C39" s="140"/>
      <c r="D39" s="399">
        <v>245</v>
      </c>
      <c r="E39" s="400">
        <v>0.18</v>
      </c>
      <c r="F39" s="399">
        <v>126358556.27</v>
      </c>
      <c r="G39" s="400">
        <v>0.89</v>
      </c>
    </row>
    <row r="40" spans="2:7">
      <c r="B40" s="139" t="s">
        <v>167</v>
      </c>
      <c r="C40" s="140"/>
      <c r="D40" s="399">
        <v>121</v>
      </c>
      <c r="E40" s="400">
        <v>0.09</v>
      </c>
      <c r="F40" s="399">
        <v>68861277.530000001</v>
      </c>
      <c r="G40" s="400">
        <v>0.49</v>
      </c>
    </row>
    <row r="41" spans="2:7">
      <c r="B41" s="139" t="s">
        <v>168</v>
      </c>
      <c r="C41" s="140"/>
      <c r="D41" s="399">
        <v>81</v>
      </c>
      <c r="E41" s="400">
        <v>0.06</v>
      </c>
      <c r="F41" s="399">
        <v>50400396.530000001</v>
      </c>
      <c r="G41" s="400">
        <v>0.36</v>
      </c>
    </row>
    <row r="42" spans="2:7">
      <c r="B42" s="139" t="s">
        <v>169</v>
      </c>
      <c r="C42" s="140"/>
      <c r="D42" s="399">
        <v>44</v>
      </c>
      <c r="E42" s="400">
        <v>0.03</v>
      </c>
      <c r="F42" s="399">
        <v>29429227.579999998</v>
      </c>
      <c r="G42" s="400">
        <v>0.21</v>
      </c>
    </row>
    <row r="43" spans="2:7">
      <c r="B43" s="139" t="s">
        <v>170</v>
      </c>
      <c r="C43" s="140"/>
      <c r="D43" s="399">
        <v>40</v>
      </c>
      <c r="E43" s="400">
        <v>0.03</v>
      </c>
      <c r="F43" s="399">
        <v>28734529.489999998</v>
      </c>
      <c r="G43" s="400">
        <v>0.2</v>
      </c>
    </row>
    <row r="44" spans="2:7" ht="13.5" thickBot="1">
      <c r="B44" s="141" t="s">
        <v>431</v>
      </c>
      <c r="C44" s="142"/>
      <c r="D44" s="404">
        <v>0</v>
      </c>
      <c r="E44" s="456">
        <v>0</v>
      </c>
      <c r="F44" s="404">
        <v>0</v>
      </c>
      <c r="G44" s="456">
        <v>0</v>
      </c>
    </row>
    <row r="45" spans="2:7" ht="13.5" thickBot="1">
      <c r="B45" s="544" t="s">
        <v>19</v>
      </c>
      <c r="C45" s="330"/>
      <c r="D45" s="405">
        <v>137914</v>
      </c>
      <c r="E45" s="457">
        <v>100</v>
      </c>
      <c r="F45" s="405">
        <v>14196773312.290001</v>
      </c>
      <c r="G45" s="457">
        <v>100</v>
      </c>
    </row>
    <row r="46" spans="2:7">
      <c r="B46" t="str">
        <f>'[4]Raw Strats'!A29</f>
        <v>As at the report date, the maximum loan size was £ 749,617.92, the minimum loan size was £ -5,451.10 and the average loan size was £ 102,939.32.</v>
      </c>
    </row>
    <row r="48" spans="2:7" ht="13.5" thickBot="1"/>
    <row r="49" spans="2:7">
      <c r="B49" s="680" t="s">
        <v>56</v>
      </c>
      <c r="C49" s="681"/>
      <c r="D49" s="317" t="s">
        <v>10</v>
      </c>
      <c r="E49" s="317" t="s">
        <v>16</v>
      </c>
      <c r="F49" s="579" t="s">
        <v>11</v>
      </c>
      <c r="G49" s="317" t="s">
        <v>16</v>
      </c>
    </row>
    <row r="50" spans="2:7" ht="13.5" thickBot="1">
      <c r="B50" s="682"/>
      <c r="C50" s="683"/>
      <c r="D50" s="320" t="s">
        <v>55</v>
      </c>
      <c r="E50" s="320" t="s">
        <v>38</v>
      </c>
      <c r="F50" s="342" t="s">
        <v>15</v>
      </c>
      <c r="G50" s="320" t="s">
        <v>39</v>
      </c>
    </row>
    <row r="51" spans="2:7">
      <c r="B51" s="634" t="s">
        <v>57</v>
      </c>
      <c r="D51" s="422">
        <v>5603</v>
      </c>
      <c r="E51" s="329">
        <v>4.0599999999999996</v>
      </c>
      <c r="F51" s="326">
        <v>528465361.88999999</v>
      </c>
      <c r="G51" s="329">
        <v>3.72</v>
      </c>
    </row>
    <row r="52" spans="2:7">
      <c r="B52" s="578" t="s">
        <v>58</v>
      </c>
      <c r="D52" s="422">
        <v>6389</v>
      </c>
      <c r="E52" s="329">
        <v>4.63</v>
      </c>
      <c r="F52" s="326">
        <v>550687407.98000002</v>
      </c>
      <c r="G52" s="329">
        <v>3.88</v>
      </c>
    </row>
    <row r="53" spans="2:7">
      <c r="B53" s="578" t="s">
        <v>433</v>
      </c>
      <c r="D53" s="422">
        <v>27484</v>
      </c>
      <c r="E53" s="329">
        <v>19.93</v>
      </c>
      <c r="F53" s="326">
        <v>3860840104.4899998</v>
      </c>
      <c r="G53" s="329">
        <v>27.2</v>
      </c>
    </row>
    <row r="54" spans="2:7">
      <c r="B54" s="578" t="s">
        <v>435</v>
      </c>
      <c r="D54" s="422">
        <v>5364</v>
      </c>
      <c r="E54" s="329">
        <v>3.89</v>
      </c>
      <c r="F54" s="326">
        <v>387971737.98000002</v>
      </c>
      <c r="G54" s="329">
        <v>2.73</v>
      </c>
    </row>
    <row r="55" spans="2:7">
      <c r="B55" s="578" t="s">
        <v>59</v>
      </c>
      <c r="D55" s="422">
        <v>16893</v>
      </c>
      <c r="E55" s="329">
        <v>12.25</v>
      </c>
      <c r="F55" s="326">
        <v>1346195597.3599999</v>
      </c>
      <c r="G55" s="329">
        <v>9.48</v>
      </c>
    </row>
    <row r="56" spans="2:7">
      <c r="B56" s="578" t="s">
        <v>62</v>
      </c>
      <c r="D56" s="422">
        <v>9261</v>
      </c>
      <c r="E56" s="329">
        <v>6.72</v>
      </c>
      <c r="F56" s="326">
        <v>700253911.19000006</v>
      </c>
      <c r="G56" s="329">
        <v>4.93</v>
      </c>
    </row>
    <row r="57" spans="2:7">
      <c r="B57" s="578" t="s">
        <v>439</v>
      </c>
      <c r="D57" s="422">
        <v>30597</v>
      </c>
      <c r="E57" s="329">
        <v>22.19</v>
      </c>
      <c r="F57" s="326">
        <v>3643068284.96</v>
      </c>
      <c r="G57" s="329">
        <v>25.66</v>
      </c>
    </row>
    <row r="58" spans="2:7">
      <c r="B58" s="578" t="s">
        <v>60</v>
      </c>
      <c r="D58" s="422">
        <v>11595</v>
      </c>
      <c r="E58" s="329">
        <v>8.41</v>
      </c>
      <c r="F58" s="326">
        <v>1201303634.03</v>
      </c>
      <c r="G58" s="329">
        <v>8.4600000000000009</v>
      </c>
    </row>
    <row r="59" spans="2:7">
      <c r="B59" s="578" t="s">
        <v>442</v>
      </c>
      <c r="D59" s="422">
        <v>6176</v>
      </c>
      <c r="E59" s="329">
        <v>4.4800000000000004</v>
      </c>
      <c r="F59" s="326">
        <v>483762868.25999999</v>
      </c>
      <c r="G59" s="329">
        <v>3.41</v>
      </c>
    </row>
    <row r="60" spans="2:7">
      <c r="B60" s="578" t="s">
        <v>63</v>
      </c>
      <c r="D60" s="422">
        <v>9025</v>
      </c>
      <c r="E60" s="329">
        <v>6.54</v>
      </c>
      <c r="F60" s="326">
        <v>773543965.54999995</v>
      </c>
      <c r="G60" s="329">
        <v>5.45</v>
      </c>
    </row>
    <row r="61" spans="2:7">
      <c r="B61" s="578" t="s">
        <v>61</v>
      </c>
      <c r="D61" s="422">
        <v>9524</v>
      </c>
      <c r="E61" s="329">
        <v>6.91</v>
      </c>
      <c r="F61" s="326">
        <v>720611275.11000001</v>
      </c>
      <c r="G61" s="329">
        <v>5.08</v>
      </c>
    </row>
    <row r="62" spans="2:7" ht="13.5" thickBot="1">
      <c r="B62" s="578" t="s">
        <v>154</v>
      </c>
      <c r="D62" s="422">
        <v>3</v>
      </c>
      <c r="E62" s="329">
        <v>0</v>
      </c>
      <c r="F62" s="326">
        <v>69163.490000000005</v>
      </c>
      <c r="G62" s="329">
        <v>0</v>
      </c>
    </row>
    <row r="63" spans="2:7" ht="13.5" thickBot="1">
      <c r="B63" s="580" t="s">
        <v>19</v>
      </c>
      <c r="C63" s="78"/>
      <c r="D63" s="423">
        <v>137914</v>
      </c>
      <c r="E63" s="416">
        <v>100</v>
      </c>
      <c r="F63" s="423">
        <v>14196773312.290001</v>
      </c>
      <c r="G63" s="416">
        <v>100</v>
      </c>
    </row>
  </sheetData>
  <mergeCells count="8">
    <mergeCell ref="B49:C50"/>
    <mergeCell ref="B27:C27"/>
    <mergeCell ref="B9:C9"/>
    <mergeCell ref="I22:J23"/>
    <mergeCell ref="B4:C4"/>
    <mergeCell ref="B5:C5"/>
    <mergeCell ref="B6:C6"/>
    <mergeCell ref="B7:C7"/>
  </mergeCells>
  <pageMargins left="0.70866141732283472" right="0.70866141732283472" top="0.74803149606299213" bottom="0.74803149606299213" header="0.31496062992125984" footer="0.31496062992125984"/>
  <pageSetup paperSize="9" scale="57" orientation="landscape" r:id="rId1"/>
  <headerFooter>
    <oddHeader xml:space="preserve">&amp;CHolmes Master Trust Investor Report - July 2012
</oddHeader>
    <oddFooter>&amp;CPage 4</oddFooter>
  </headerFooter>
</worksheet>
</file>

<file path=xl/worksheets/sheet5.xml><?xml version="1.0" encoding="utf-8"?>
<worksheet xmlns="http://schemas.openxmlformats.org/spreadsheetml/2006/main" xmlns:r="http://schemas.openxmlformats.org/officeDocument/2006/relationships">
  <dimension ref="A1:M56"/>
  <sheetViews>
    <sheetView view="pageLayout" topLeftCell="A6" zoomScale="70" zoomScaleNormal="100" zoomScalePageLayoutView="70" workbookViewId="0">
      <selection activeCell="C52" sqref="C52"/>
    </sheetView>
  </sheetViews>
  <sheetFormatPr defaultColWidth="27.140625" defaultRowHeight="12.75"/>
  <cols>
    <col min="1" max="1" width="5.7109375" style="28" customWidth="1"/>
    <col min="2" max="2" width="36" style="1" customWidth="1"/>
    <col min="3" max="4" width="16.85546875" style="1" customWidth="1"/>
    <col min="5" max="5" width="18.7109375" style="1" bestFit="1" customWidth="1"/>
    <col min="6" max="6" width="16.28515625" style="1" customWidth="1"/>
    <col min="7" max="7" width="6.42578125" style="1" customWidth="1"/>
    <col min="8" max="8" width="53.42578125" customWidth="1"/>
    <col min="9" max="9" width="16.7109375" customWidth="1"/>
    <col min="10" max="10" width="17.28515625" customWidth="1"/>
    <col min="11" max="11" width="16.5703125" customWidth="1"/>
    <col min="12" max="12" width="23.42578125" customWidth="1"/>
    <col min="13" max="16384" width="27.140625" style="1"/>
  </cols>
  <sheetData>
    <row r="1" spans="2:13" ht="13.5" thickBot="1"/>
    <row r="2" spans="2:13">
      <c r="B2" s="317" t="s">
        <v>93</v>
      </c>
      <c r="C2" s="543" t="s">
        <v>10</v>
      </c>
      <c r="D2" s="317" t="s">
        <v>16</v>
      </c>
      <c r="E2" s="542" t="s">
        <v>11</v>
      </c>
      <c r="F2" s="317" t="s">
        <v>16</v>
      </c>
      <c r="H2" s="636" t="s">
        <v>73</v>
      </c>
      <c r="I2" s="317" t="s">
        <v>10</v>
      </c>
      <c r="J2" s="317" t="s">
        <v>16</v>
      </c>
      <c r="K2" s="542" t="s">
        <v>11</v>
      </c>
      <c r="L2" s="317" t="s">
        <v>16</v>
      </c>
    </row>
    <row r="3" spans="2:13" ht="13.5" thickBot="1">
      <c r="B3" s="320"/>
      <c r="C3" s="319" t="s">
        <v>55</v>
      </c>
      <c r="D3" s="320" t="s">
        <v>38</v>
      </c>
      <c r="E3" s="342" t="s">
        <v>15</v>
      </c>
      <c r="F3" s="320" t="s">
        <v>39</v>
      </c>
      <c r="H3" s="406" t="s">
        <v>74</v>
      </c>
      <c r="I3" s="320" t="s">
        <v>55</v>
      </c>
      <c r="J3" s="320" t="s">
        <v>38</v>
      </c>
      <c r="K3" s="342" t="s">
        <v>15</v>
      </c>
      <c r="L3" s="320" t="s">
        <v>39</v>
      </c>
    </row>
    <row r="4" spans="2:13">
      <c r="B4" s="47" t="s">
        <v>94</v>
      </c>
      <c r="C4" s="407">
        <v>16421</v>
      </c>
      <c r="D4" s="408">
        <v>11.91</v>
      </c>
      <c r="E4" s="409">
        <v>794426675.51999998</v>
      </c>
      <c r="F4" s="410">
        <v>5.6</v>
      </c>
      <c r="H4" s="539" t="s">
        <v>66</v>
      </c>
      <c r="I4" s="411">
        <v>28797</v>
      </c>
      <c r="J4" s="412">
        <v>20.88</v>
      </c>
      <c r="K4" s="411">
        <v>864884092.01999998</v>
      </c>
      <c r="L4" s="412">
        <v>6.09</v>
      </c>
      <c r="M4"/>
    </row>
    <row r="5" spans="2:13">
      <c r="B5" s="46" t="s">
        <v>95</v>
      </c>
      <c r="C5" s="407">
        <v>24796</v>
      </c>
      <c r="D5" s="408">
        <v>17.98</v>
      </c>
      <c r="E5" s="413">
        <v>1790109874.24</v>
      </c>
      <c r="F5" s="410">
        <v>12.61</v>
      </c>
      <c r="H5" s="540" t="s">
        <v>67</v>
      </c>
      <c r="I5" s="414">
        <v>35924</v>
      </c>
      <c r="J5" s="408">
        <v>26.05</v>
      </c>
      <c r="K5" s="414">
        <v>2657565315.21</v>
      </c>
      <c r="L5" s="408">
        <v>18.72</v>
      </c>
      <c r="M5"/>
    </row>
    <row r="6" spans="2:13">
      <c r="B6" s="46" t="s">
        <v>96</v>
      </c>
      <c r="C6" s="407">
        <v>32290</v>
      </c>
      <c r="D6" s="408">
        <v>23.41</v>
      </c>
      <c r="E6" s="413">
        <v>3038524651.3099999</v>
      </c>
      <c r="F6" s="410">
        <v>21.4</v>
      </c>
      <c r="H6" s="540" t="s">
        <v>68</v>
      </c>
      <c r="I6" s="414">
        <v>36713</v>
      </c>
      <c r="J6" s="408">
        <v>26.62</v>
      </c>
      <c r="K6" s="414">
        <v>4639990097.0500002</v>
      </c>
      <c r="L6" s="408">
        <v>32.68</v>
      </c>
      <c r="M6"/>
    </row>
    <row r="7" spans="2:13">
      <c r="B7" s="46" t="s">
        <v>97</v>
      </c>
      <c r="C7" s="407">
        <v>38782</v>
      </c>
      <c r="D7" s="408">
        <v>28.12</v>
      </c>
      <c r="E7" s="413">
        <v>4861467405.8599997</v>
      </c>
      <c r="F7" s="410">
        <v>34.24</v>
      </c>
      <c r="H7" s="540" t="s">
        <v>69</v>
      </c>
      <c r="I7" s="414">
        <v>7715</v>
      </c>
      <c r="J7" s="408">
        <v>5.59</v>
      </c>
      <c r="K7" s="414">
        <v>1182804073.8800001</v>
      </c>
      <c r="L7" s="408">
        <v>8.33</v>
      </c>
      <c r="M7"/>
    </row>
    <row r="8" spans="2:13">
      <c r="B8" s="46" t="s">
        <v>98</v>
      </c>
      <c r="C8" s="407">
        <v>23282</v>
      </c>
      <c r="D8" s="408">
        <v>16.88</v>
      </c>
      <c r="E8" s="413">
        <v>3387169853.7199998</v>
      </c>
      <c r="F8" s="410">
        <v>23.86</v>
      </c>
      <c r="H8" s="540" t="s">
        <v>70</v>
      </c>
      <c r="I8" s="414">
        <v>6979</v>
      </c>
      <c r="J8" s="408">
        <v>5.0599999999999996</v>
      </c>
      <c r="K8" s="414">
        <v>1088436290.95</v>
      </c>
      <c r="L8" s="408">
        <v>7.67</v>
      </c>
      <c r="M8"/>
    </row>
    <row r="9" spans="2:13">
      <c r="B9" s="46" t="s">
        <v>99</v>
      </c>
      <c r="C9" s="407">
        <v>2336</v>
      </c>
      <c r="D9" s="408">
        <v>1.69</v>
      </c>
      <c r="E9" s="413">
        <v>324599094.13</v>
      </c>
      <c r="F9" s="410">
        <v>2.29</v>
      </c>
      <c r="H9" s="540" t="s">
        <v>71</v>
      </c>
      <c r="I9" s="414">
        <v>5332</v>
      </c>
      <c r="J9" s="408">
        <v>3.87</v>
      </c>
      <c r="K9" s="414">
        <v>837386866.33000004</v>
      </c>
      <c r="L9" s="408">
        <v>5.9</v>
      </c>
      <c r="M9"/>
    </row>
    <row r="10" spans="2:13">
      <c r="B10" s="46" t="s">
        <v>100</v>
      </c>
      <c r="C10" s="407">
        <v>3</v>
      </c>
      <c r="D10" s="408">
        <v>0</v>
      </c>
      <c r="E10" s="413">
        <v>263907.65000000002</v>
      </c>
      <c r="F10" s="410">
        <v>0</v>
      </c>
      <c r="H10" s="540" t="s">
        <v>72</v>
      </c>
      <c r="I10" s="414">
        <v>5159</v>
      </c>
      <c r="J10" s="408">
        <v>3.74</v>
      </c>
      <c r="K10" s="414">
        <v>875130749.36000001</v>
      </c>
      <c r="L10" s="408">
        <v>6.16</v>
      </c>
      <c r="M10"/>
    </row>
    <row r="11" spans="2:13">
      <c r="B11" s="46" t="s">
        <v>101</v>
      </c>
      <c r="C11" s="407">
        <v>2</v>
      </c>
      <c r="D11" s="408">
        <v>0</v>
      </c>
      <c r="E11" s="413">
        <v>202870.83</v>
      </c>
      <c r="F11" s="410">
        <v>0</v>
      </c>
      <c r="H11" s="540" t="s">
        <v>171</v>
      </c>
      <c r="I11" s="414">
        <v>11252</v>
      </c>
      <c r="J11" s="408">
        <v>8.16</v>
      </c>
      <c r="K11" s="414">
        <v>2050540810.27</v>
      </c>
      <c r="L11" s="408">
        <v>14.44</v>
      </c>
      <c r="M11"/>
    </row>
    <row r="12" spans="2:13" ht="13.5" thickBot="1">
      <c r="B12" s="46" t="s">
        <v>102</v>
      </c>
      <c r="C12" s="407">
        <v>0</v>
      </c>
      <c r="D12" s="408">
        <v>0</v>
      </c>
      <c r="E12" s="413">
        <v>0</v>
      </c>
      <c r="F12" s="410">
        <v>0</v>
      </c>
      <c r="H12" s="540" t="s">
        <v>154</v>
      </c>
      <c r="I12" s="414">
        <v>43</v>
      </c>
      <c r="J12" s="408">
        <v>0.03</v>
      </c>
      <c r="K12" s="414">
        <v>35017.22</v>
      </c>
      <c r="L12" s="408">
        <v>0</v>
      </c>
      <c r="M12"/>
    </row>
    <row r="13" spans="2:13" ht="13.5" thickBot="1">
      <c r="B13" s="46" t="s">
        <v>432</v>
      </c>
      <c r="C13" s="407">
        <v>0</v>
      </c>
      <c r="D13" s="408">
        <v>0</v>
      </c>
      <c r="E13" s="413">
        <v>0</v>
      </c>
      <c r="F13" s="410">
        <v>0</v>
      </c>
      <c r="H13" s="544" t="s">
        <v>19</v>
      </c>
      <c r="I13" s="415">
        <v>137914</v>
      </c>
      <c r="J13" s="416">
        <v>100</v>
      </c>
      <c r="K13" s="415">
        <v>14196773312.290001</v>
      </c>
      <c r="L13" s="416">
        <v>100</v>
      </c>
    </row>
    <row r="14" spans="2:13" ht="13.5" customHeight="1" thickBot="1">
      <c r="B14" s="50" t="s">
        <v>154</v>
      </c>
      <c r="C14" s="407">
        <v>2</v>
      </c>
      <c r="D14" s="410">
        <v>0</v>
      </c>
      <c r="E14" s="413">
        <v>8979.0300000000007</v>
      </c>
      <c r="F14" s="410">
        <v>0</v>
      </c>
      <c r="H14" s="695" t="s">
        <v>593</v>
      </c>
      <c r="I14" s="696"/>
      <c r="J14" s="696"/>
      <c r="K14" s="696"/>
      <c r="L14" s="696"/>
    </row>
    <row r="15" spans="2:13" ht="13.5" thickBot="1">
      <c r="B15" s="50" t="s">
        <v>19</v>
      </c>
      <c r="C15" s="417">
        <v>137914</v>
      </c>
      <c r="D15" s="418">
        <v>100</v>
      </c>
      <c r="E15" s="419">
        <v>14196773312.290001</v>
      </c>
      <c r="F15" s="418">
        <v>100</v>
      </c>
      <c r="H15" s="697"/>
      <c r="I15" s="697"/>
      <c r="J15" s="697"/>
      <c r="K15" s="697"/>
      <c r="L15" s="697"/>
    </row>
    <row r="16" spans="2:13" ht="13.5" customHeight="1" thickBot="1">
      <c r="B16" s="679" t="s">
        <v>623</v>
      </c>
      <c r="C16" s="698"/>
      <c r="D16" s="698"/>
      <c r="E16" s="698"/>
      <c r="F16" s="698"/>
      <c r="H16" s="1"/>
      <c r="I16" s="1"/>
      <c r="J16" s="1"/>
      <c r="K16" s="1"/>
      <c r="L16" s="1"/>
    </row>
    <row r="17" spans="2:13">
      <c r="B17" s="699"/>
      <c r="C17" s="699"/>
      <c r="D17" s="699"/>
      <c r="E17" s="699"/>
      <c r="F17" s="699"/>
      <c r="H17" s="317" t="s">
        <v>64</v>
      </c>
      <c r="I17" s="317" t="s">
        <v>10</v>
      </c>
      <c r="J17" s="317" t="s">
        <v>16</v>
      </c>
      <c r="K17" s="542" t="s">
        <v>11</v>
      </c>
      <c r="L17" s="317" t="s">
        <v>16</v>
      </c>
      <c r="M17"/>
    </row>
    <row r="18" spans="2:13" ht="13.5" thickBot="1">
      <c r="H18" s="320" t="s">
        <v>65</v>
      </c>
      <c r="I18" s="320" t="s">
        <v>55</v>
      </c>
      <c r="J18" s="320" t="s">
        <v>38</v>
      </c>
      <c r="K18" s="342" t="s">
        <v>15</v>
      </c>
      <c r="L18" s="320" t="s">
        <v>39</v>
      </c>
      <c r="M18"/>
    </row>
    <row r="19" spans="2:13">
      <c r="B19" s="317" t="s">
        <v>75</v>
      </c>
      <c r="C19" s="543" t="s">
        <v>10</v>
      </c>
      <c r="D19" s="317" t="s">
        <v>16</v>
      </c>
      <c r="E19" s="542" t="s">
        <v>11</v>
      </c>
      <c r="F19" s="317" t="s">
        <v>16</v>
      </c>
      <c r="H19" s="539" t="s">
        <v>66</v>
      </c>
      <c r="I19" s="411">
        <v>25858</v>
      </c>
      <c r="J19" s="412">
        <v>18.75</v>
      </c>
      <c r="K19" s="411">
        <v>768146634.83000004</v>
      </c>
      <c r="L19" s="412">
        <v>5.41</v>
      </c>
      <c r="M19"/>
    </row>
    <row r="20" spans="2:13" ht="13.5" thickBot="1">
      <c r="B20" s="320"/>
      <c r="C20" s="319" t="s">
        <v>55</v>
      </c>
      <c r="D20" s="320" t="s">
        <v>38</v>
      </c>
      <c r="E20" s="342" t="s">
        <v>15</v>
      </c>
      <c r="F20" s="320" t="s">
        <v>39</v>
      </c>
      <c r="H20" s="540" t="s">
        <v>67</v>
      </c>
      <c r="I20" s="414">
        <v>34860</v>
      </c>
      <c r="J20" s="408">
        <v>25.28</v>
      </c>
      <c r="K20" s="414">
        <v>2658092275.3699999</v>
      </c>
      <c r="L20" s="408">
        <v>18.72</v>
      </c>
      <c r="M20"/>
    </row>
    <row r="21" spans="2:13">
      <c r="B21" s="46" t="s">
        <v>76</v>
      </c>
      <c r="C21" s="458">
        <v>0</v>
      </c>
      <c r="D21" s="396">
        <v>0</v>
      </c>
      <c r="E21" s="459">
        <v>0</v>
      </c>
      <c r="F21" s="396">
        <v>0</v>
      </c>
      <c r="H21" s="540" t="s">
        <v>68</v>
      </c>
      <c r="I21" s="414">
        <v>47170</v>
      </c>
      <c r="J21" s="408">
        <v>34.200000000000003</v>
      </c>
      <c r="K21" s="414">
        <v>5966845216.8500004</v>
      </c>
      <c r="L21" s="408">
        <v>42.03</v>
      </c>
      <c r="M21"/>
    </row>
    <row r="22" spans="2:13">
      <c r="B22" s="46" t="s">
        <v>77</v>
      </c>
      <c r="C22" s="420">
        <v>0</v>
      </c>
      <c r="D22" s="400">
        <v>0</v>
      </c>
      <c r="E22" s="421">
        <v>0</v>
      </c>
      <c r="F22" s="400">
        <v>0</v>
      </c>
      <c r="H22" s="540" t="s">
        <v>69</v>
      </c>
      <c r="I22" s="414">
        <v>10108</v>
      </c>
      <c r="J22" s="408">
        <v>7.33</v>
      </c>
      <c r="K22" s="414">
        <v>1602281311.5599999</v>
      </c>
      <c r="L22" s="408">
        <v>11.29</v>
      </c>
      <c r="M22"/>
    </row>
    <row r="23" spans="2:13">
      <c r="B23" s="46" t="s">
        <v>78</v>
      </c>
      <c r="C23" s="420">
        <v>6665</v>
      </c>
      <c r="D23" s="400">
        <v>4.83</v>
      </c>
      <c r="E23" s="421">
        <v>858257932.12</v>
      </c>
      <c r="F23" s="400">
        <v>6.05</v>
      </c>
      <c r="H23" s="540" t="s">
        <v>70</v>
      </c>
      <c r="I23" s="414">
        <v>7460</v>
      </c>
      <c r="J23" s="408">
        <v>5.41</v>
      </c>
      <c r="K23" s="414">
        <v>1197277897.27</v>
      </c>
      <c r="L23" s="408">
        <v>8.43</v>
      </c>
      <c r="M23"/>
    </row>
    <row r="24" spans="2:13">
      <c r="B24" s="46" t="s">
        <v>79</v>
      </c>
      <c r="C24" s="420">
        <v>6468</v>
      </c>
      <c r="D24" s="400">
        <v>4.6900000000000004</v>
      </c>
      <c r="E24" s="421">
        <v>840023636</v>
      </c>
      <c r="F24" s="400">
        <v>5.92</v>
      </c>
      <c r="H24" s="540" t="s">
        <v>71</v>
      </c>
      <c r="I24" s="414">
        <v>6045</v>
      </c>
      <c r="J24" s="408">
        <v>4.38</v>
      </c>
      <c r="K24" s="414">
        <v>1024179422.88</v>
      </c>
      <c r="L24" s="408">
        <v>7.21</v>
      </c>
      <c r="M24"/>
    </row>
    <row r="25" spans="2:13">
      <c r="B25" s="46" t="s">
        <v>80</v>
      </c>
      <c r="C25" s="420">
        <v>1976</v>
      </c>
      <c r="D25" s="400">
        <v>1.43</v>
      </c>
      <c r="E25" s="421">
        <v>243709384.44</v>
      </c>
      <c r="F25" s="400">
        <v>1.72</v>
      </c>
      <c r="H25" s="540" t="s">
        <v>72</v>
      </c>
      <c r="I25" s="414">
        <v>3654</v>
      </c>
      <c r="J25" s="408">
        <v>2.65</v>
      </c>
      <c r="K25" s="414">
        <v>643550124.41999996</v>
      </c>
      <c r="L25" s="408">
        <v>4.53</v>
      </c>
      <c r="M25"/>
    </row>
    <row r="26" spans="2:13">
      <c r="B26" s="46" t="s">
        <v>81</v>
      </c>
      <c r="C26" s="420">
        <v>2445</v>
      </c>
      <c r="D26" s="400">
        <v>1.77</v>
      </c>
      <c r="E26" s="421">
        <v>308346503.38</v>
      </c>
      <c r="F26" s="400">
        <v>2.17</v>
      </c>
      <c r="H26" s="540" t="s">
        <v>171</v>
      </c>
      <c r="I26" s="414">
        <v>2759</v>
      </c>
      <c r="J26" s="408">
        <v>2</v>
      </c>
      <c r="K26" s="414">
        <v>336400429.11000001</v>
      </c>
      <c r="L26" s="408">
        <v>2.37</v>
      </c>
    </row>
    <row r="27" spans="2:13" ht="13.5" thickBot="1">
      <c r="B27" s="46" t="s">
        <v>82</v>
      </c>
      <c r="C27" s="420">
        <v>6387</v>
      </c>
      <c r="D27" s="400">
        <v>4.63</v>
      </c>
      <c r="E27" s="421">
        <v>680834327.10000002</v>
      </c>
      <c r="F27" s="400">
        <v>4.8</v>
      </c>
      <c r="H27" s="540" t="s">
        <v>154</v>
      </c>
      <c r="I27" s="414">
        <v>0</v>
      </c>
      <c r="J27" s="408">
        <v>0</v>
      </c>
      <c r="K27" s="414">
        <v>0</v>
      </c>
      <c r="L27" s="408">
        <v>0</v>
      </c>
    </row>
    <row r="28" spans="2:13" ht="13.5" thickBot="1">
      <c r="B28" s="46" t="s">
        <v>83</v>
      </c>
      <c r="C28" s="420">
        <v>5384</v>
      </c>
      <c r="D28" s="400">
        <v>3.9</v>
      </c>
      <c r="E28" s="421">
        <v>692736230.60000002</v>
      </c>
      <c r="F28" s="400">
        <v>4.88</v>
      </c>
      <c r="H28" s="544" t="s">
        <v>19</v>
      </c>
      <c r="I28" s="415">
        <v>137914</v>
      </c>
      <c r="J28" s="416">
        <v>100</v>
      </c>
      <c r="K28" s="415">
        <v>14196773312.290001</v>
      </c>
      <c r="L28" s="416">
        <v>100</v>
      </c>
    </row>
    <row r="29" spans="2:13">
      <c r="B29" s="46" t="s">
        <v>84</v>
      </c>
      <c r="C29" s="420">
        <v>8013</v>
      </c>
      <c r="D29" s="400">
        <v>5.81</v>
      </c>
      <c r="E29" s="421">
        <v>1178881422.8099999</v>
      </c>
      <c r="F29" s="400">
        <v>8.3000000000000007</v>
      </c>
      <c r="H29" s="695" t="s">
        <v>624</v>
      </c>
      <c r="I29" s="695"/>
      <c r="J29" s="695"/>
      <c r="K29" s="695"/>
      <c r="L29" s="695"/>
    </row>
    <row r="30" spans="2:13">
      <c r="B30" s="46" t="s">
        <v>85</v>
      </c>
      <c r="C30" s="420">
        <v>12258</v>
      </c>
      <c r="D30" s="400">
        <v>8.89</v>
      </c>
      <c r="E30" s="421">
        <v>1717795933.5699999</v>
      </c>
      <c r="F30" s="400">
        <v>12.1</v>
      </c>
      <c r="H30" s="700"/>
      <c r="I30" s="700"/>
      <c r="J30" s="700"/>
      <c r="K30" s="700"/>
      <c r="L30" s="700"/>
      <c r="M30"/>
    </row>
    <row r="31" spans="2:13" ht="13.5" thickBot="1">
      <c r="B31" s="46" t="s">
        <v>86</v>
      </c>
      <c r="C31" s="420">
        <v>12716</v>
      </c>
      <c r="D31" s="400">
        <v>9.2200000000000006</v>
      </c>
      <c r="E31" s="421">
        <v>1595648121.6500001</v>
      </c>
      <c r="F31" s="400">
        <v>11.24</v>
      </c>
      <c r="H31" s="1"/>
      <c r="I31" s="1"/>
      <c r="J31" s="1"/>
      <c r="K31" s="1"/>
      <c r="L31" s="1"/>
      <c r="M31"/>
    </row>
    <row r="32" spans="2:13">
      <c r="B32" s="46" t="s">
        <v>87</v>
      </c>
      <c r="C32" s="420">
        <v>10056</v>
      </c>
      <c r="D32" s="400">
        <v>7.29</v>
      </c>
      <c r="E32" s="421">
        <v>1132012393.5699999</v>
      </c>
      <c r="F32" s="400">
        <v>7.97</v>
      </c>
      <c r="H32" s="317" t="s">
        <v>528</v>
      </c>
      <c r="I32" s="317" t="s">
        <v>10</v>
      </c>
      <c r="J32" s="317" t="s">
        <v>16</v>
      </c>
      <c r="K32" s="579" t="s">
        <v>11</v>
      </c>
      <c r="L32" s="317" t="s">
        <v>16</v>
      </c>
      <c r="M32"/>
    </row>
    <row r="33" spans="2:13" ht="13.5" thickBot="1">
      <c r="B33" s="46" t="s">
        <v>88</v>
      </c>
      <c r="C33" s="420">
        <v>10335</v>
      </c>
      <c r="D33" s="400">
        <v>7.49</v>
      </c>
      <c r="E33" s="421">
        <v>1060424434.71</v>
      </c>
      <c r="F33" s="400">
        <v>7.47</v>
      </c>
      <c r="H33" s="320" t="s">
        <v>529</v>
      </c>
      <c r="I33" s="320" t="s">
        <v>55</v>
      </c>
      <c r="J33" s="320" t="s">
        <v>38</v>
      </c>
      <c r="K33" s="342" t="s">
        <v>15</v>
      </c>
      <c r="L33" s="320" t="s">
        <v>39</v>
      </c>
      <c r="M33"/>
    </row>
    <row r="34" spans="2:13">
      <c r="B34" s="46" t="s">
        <v>89</v>
      </c>
      <c r="C34" s="420">
        <v>6132</v>
      </c>
      <c r="D34" s="400">
        <v>4.45</v>
      </c>
      <c r="E34" s="421">
        <v>589218428.13</v>
      </c>
      <c r="F34" s="400">
        <v>4.1500000000000004</v>
      </c>
      <c r="H34" s="577" t="s">
        <v>66</v>
      </c>
      <c r="I34" s="411">
        <v>11622</v>
      </c>
      <c r="J34" s="412">
        <v>8.43</v>
      </c>
      <c r="K34" s="411">
        <v>458532374.64999998</v>
      </c>
      <c r="L34" s="412">
        <v>3.23</v>
      </c>
      <c r="M34"/>
    </row>
    <row r="35" spans="2:13">
      <c r="B35" s="46" t="s">
        <v>90</v>
      </c>
      <c r="C35" s="420">
        <v>5475</v>
      </c>
      <c r="D35" s="400">
        <v>3.97</v>
      </c>
      <c r="E35" s="421">
        <v>489460101.50999999</v>
      </c>
      <c r="F35" s="400">
        <v>3.45</v>
      </c>
      <c r="H35" s="578" t="s">
        <v>67</v>
      </c>
      <c r="I35" s="414">
        <v>32996</v>
      </c>
      <c r="J35" s="408">
        <v>23.93</v>
      </c>
      <c r="K35" s="414">
        <v>2190807656.1999998</v>
      </c>
      <c r="L35" s="408">
        <v>15.43</v>
      </c>
      <c r="M35"/>
    </row>
    <row r="36" spans="2:13">
      <c r="B36" s="46" t="s">
        <v>91</v>
      </c>
      <c r="C36" s="420">
        <v>4800</v>
      </c>
      <c r="D36" s="400">
        <v>3.48</v>
      </c>
      <c r="E36" s="421">
        <v>395475135.06</v>
      </c>
      <c r="F36" s="400">
        <v>2.79</v>
      </c>
      <c r="H36" s="578" t="s">
        <v>68</v>
      </c>
      <c r="I36" s="414">
        <v>49341</v>
      </c>
      <c r="J36" s="408">
        <v>35.78</v>
      </c>
      <c r="K36" s="414">
        <v>5585179633.3100004</v>
      </c>
      <c r="L36" s="408">
        <v>39.340000000000003</v>
      </c>
      <c r="M36"/>
    </row>
    <row r="37" spans="2:13">
      <c r="B37" s="46" t="s">
        <v>92</v>
      </c>
      <c r="C37" s="420">
        <v>6423</v>
      </c>
      <c r="D37" s="400">
        <v>4.66</v>
      </c>
      <c r="E37" s="421">
        <v>471733071.51999998</v>
      </c>
      <c r="F37" s="400">
        <v>3.32</v>
      </c>
      <c r="H37" s="578" t="s">
        <v>69</v>
      </c>
      <c r="I37" s="414">
        <v>11574</v>
      </c>
      <c r="J37" s="408">
        <v>8.39</v>
      </c>
      <c r="K37" s="414">
        <v>1590001678.1900001</v>
      </c>
      <c r="L37" s="408">
        <v>11.2</v>
      </c>
      <c r="M37"/>
    </row>
    <row r="38" spans="2:13">
      <c r="B38" s="46" t="s">
        <v>434</v>
      </c>
      <c r="C38" s="420">
        <v>6245</v>
      </c>
      <c r="D38" s="400">
        <v>4.53</v>
      </c>
      <c r="E38" s="421">
        <v>460601795.24000001</v>
      </c>
      <c r="F38" s="400">
        <v>3.24</v>
      </c>
      <c r="H38" s="578" t="s">
        <v>70</v>
      </c>
      <c r="I38" s="414">
        <v>9821</v>
      </c>
      <c r="J38" s="408">
        <v>7.12</v>
      </c>
      <c r="K38" s="414">
        <v>1420582778.02</v>
      </c>
      <c r="L38" s="408">
        <v>10.01</v>
      </c>
      <c r="M38"/>
    </row>
    <row r="39" spans="2:13">
      <c r="B39" s="46" t="s">
        <v>436</v>
      </c>
      <c r="C39" s="420">
        <v>5117</v>
      </c>
      <c r="D39" s="400">
        <v>3.71</v>
      </c>
      <c r="E39" s="421">
        <v>347086836.22000003</v>
      </c>
      <c r="F39" s="400">
        <v>2.44</v>
      </c>
      <c r="H39" s="578" t="s">
        <v>71</v>
      </c>
      <c r="I39" s="414">
        <v>13192</v>
      </c>
      <c r="J39" s="408">
        <v>9.57</v>
      </c>
      <c r="K39" s="414">
        <v>1884047880.99</v>
      </c>
      <c r="L39" s="408">
        <v>13.27</v>
      </c>
      <c r="M39"/>
    </row>
    <row r="40" spans="2:13">
      <c r="B40" s="46" t="s">
        <v>437</v>
      </c>
      <c r="C40" s="420">
        <v>5950</v>
      </c>
      <c r="D40" s="400">
        <v>4.3099999999999996</v>
      </c>
      <c r="E40" s="421">
        <v>360591015.25999999</v>
      </c>
      <c r="F40" s="400">
        <v>2.54</v>
      </c>
      <c r="H40" s="578" t="s">
        <v>72</v>
      </c>
      <c r="I40" s="414">
        <v>9367</v>
      </c>
      <c r="J40" s="408">
        <v>6.79</v>
      </c>
      <c r="K40" s="414">
        <v>1067393196.52</v>
      </c>
      <c r="L40" s="408">
        <v>7.52</v>
      </c>
      <c r="M40"/>
    </row>
    <row r="41" spans="2:13">
      <c r="B41" s="46" t="s">
        <v>438</v>
      </c>
      <c r="C41" s="420">
        <v>2877</v>
      </c>
      <c r="D41" s="400">
        <v>2.09</v>
      </c>
      <c r="E41" s="421">
        <v>169304471.71000001</v>
      </c>
      <c r="F41" s="400">
        <v>1.19</v>
      </c>
      <c r="H41" s="578" t="s">
        <v>171</v>
      </c>
      <c r="I41" s="414">
        <v>0</v>
      </c>
      <c r="J41" s="408">
        <v>0</v>
      </c>
      <c r="K41" s="414">
        <v>0</v>
      </c>
      <c r="L41" s="408">
        <v>0</v>
      </c>
      <c r="M41"/>
    </row>
    <row r="42" spans="2:13" ht="13.5" thickBot="1">
      <c r="B42" s="46" t="s">
        <v>440</v>
      </c>
      <c r="C42" s="420">
        <v>3220</v>
      </c>
      <c r="D42" s="400">
        <v>2.33</v>
      </c>
      <c r="E42" s="421">
        <v>194687745.44</v>
      </c>
      <c r="F42" s="400">
        <v>1.37</v>
      </c>
      <c r="H42" s="578" t="s">
        <v>154</v>
      </c>
      <c r="I42" s="414">
        <v>1</v>
      </c>
      <c r="J42" s="408">
        <v>0</v>
      </c>
      <c r="K42" s="414">
        <v>228114.41</v>
      </c>
      <c r="L42" s="408">
        <v>0</v>
      </c>
      <c r="M42"/>
    </row>
    <row r="43" spans="2:13" ht="13.5" thickBot="1">
      <c r="B43" s="46" t="s">
        <v>441</v>
      </c>
      <c r="C43" s="420">
        <v>1697</v>
      </c>
      <c r="D43" s="400">
        <v>1.23</v>
      </c>
      <c r="E43" s="421">
        <v>94423350.959999993</v>
      </c>
      <c r="F43" s="400">
        <v>0.67</v>
      </c>
      <c r="H43" s="580" t="s">
        <v>19</v>
      </c>
      <c r="I43" s="415">
        <v>137914</v>
      </c>
      <c r="J43" s="416">
        <v>100</v>
      </c>
      <c r="K43" s="415">
        <v>14196773312.290001</v>
      </c>
      <c r="L43" s="416">
        <v>100</v>
      </c>
    </row>
    <row r="44" spans="2:13" ht="12.75" customHeight="1">
      <c r="B44" s="46" t="s">
        <v>443</v>
      </c>
      <c r="C44" s="420">
        <v>1037</v>
      </c>
      <c r="D44" s="400">
        <v>0.75</v>
      </c>
      <c r="E44" s="421">
        <v>54214243.340000004</v>
      </c>
      <c r="F44" s="400">
        <v>0.38</v>
      </c>
      <c r="H44" s="695" t="s">
        <v>592</v>
      </c>
      <c r="I44" s="695"/>
      <c r="J44" s="695"/>
      <c r="K44" s="695"/>
      <c r="L44" s="695"/>
    </row>
    <row r="45" spans="2:13">
      <c r="B45" s="46" t="s">
        <v>444</v>
      </c>
      <c r="C45" s="420">
        <v>918</v>
      </c>
      <c r="D45" s="400">
        <v>0.67</v>
      </c>
      <c r="E45" s="421">
        <v>45025115.240000002</v>
      </c>
      <c r="F45" s="400">
        <v>0.32</v>
      </c>
      <c r="H45" s="700"/>
      <c r="I45" s="700"/>
      <c r="J45" s="700"/>
      <c r="K45" s="700"/>
      <c r="L45" s="700"/>
    </row>
    <row r="46" spans="2:13">
      <c r="B46" s="46" t="s">
        <v>445</v>
      </c>
      <c r="C46" s="420">
        <v>894</v>
      </c>
      <c r="D46" s="400">
        <v>0.65</v>
      </c>
      <c r="E46" s="421">
        <v>39099382.710000001</v>
      </c>
      <c r="F46" s="400">
        <v>0.28000000000000003</v>
      </c>
    </row>
    <row r="47" spans="2:13">
      <c r="B47" s="46" t="s">
        <v>446</v>
      </c>
      <c r="C47" s="420">
        <v>699</v>
      </c>
      <c r="D47" s="400">
        <v>0.51</v>
      </c>
      <c r="E47" s="421">
        <v>32948068.84</v>
      </c>
      <c r="F47" s="400">
        <v>0.23</v>
      </c>
    </row>
    <row r="48" spans="2:13">
      <c r="B48" s="46" t="s">
        <v>447</v>
      </c>
      <c r="C48" s="420">
        <v>792</v>
      </c>
      <c r="D48" s="400">
        <v>0.56999999999999995</v>
      </c>
      <c r="E48" s="421">
        <v>33151680.030000001</v>
      </c>
      <c r="F48" s="400">
        <v>0.23</v>
      </c>
    </row>
    <row r="49" spans="2:6">
      <c r="B49" s="46" t="s">
        <v>448</v>
      </c>
      <c r="C49" s="420">
        <v>550</v>
      </c>
      <c r="D49" s="400">
        <v>0.4</v>
      </c>
      <c r="E49" s="421">
        <v>23684799.469999999</v>
      </c>
      <c r="F49" s="400">
        <v>0.17</v>
      </c>
    </row>
    <row r="50" spans="2:6">
      <c r="B50" s="46" t="s">
        <v>449</v>
      </c>
      <c r="C50" s="420">
        <v>518</v>
      </c>
      <c r="D50" s="400">
        <v>0.38</v>
      </c>
      <c r="E50" s="421">
        <v>19836456.34</v>
      </c>
      <c r="F50" s="400">
        <v>0.14000000000000001</v>
      </c>
    </row>
    <row r="51" spans="2:6" ht="13.5" thickBot="1">
      <c r="B51" s="46" t="s">
        <v>450</v>
      </c>
      <c r="C51" s="420">
        <v>1867</v>
      </c>
      <c r="D51" s="400">
        <v>1.35</v>
      </c>
      <c r="E51" s="421">
        <v>67561295.319999993</v>
      </c>
      <c r="F51" s="400">
        <v>0.48</v>
      </c>
    </row>
    <row r="52" spans="2:6" ht="13.5" thickBot="1">
      <c r="B52" s="424" t="s">
        <v>19</v>
      </c>
      <c r="C52" s="425">
        <v>137914</v>
      </c>
      <c r="D52" s="426">
        <v>100</v>
      </c>
      <c r="E52" s="427">
        <v>14196773312.290001</v>
      </c>
      <c r="F52" s="426">
        <v>100</v>
      </c>
    </row>
    <row r="53" spans="2:6" ht="12.75" customHeight="1">
      <c r="B53" s="698" t="s">
        <v>591</v>
      </c>
      <c r="C53" s="698"/>
      <c r="D53" s="698"/>
      <c r="E53" s="698"/>
      <c r="F53" s="698"/>
    </row>
    <row r="54" spans="2:6">
      <c r="B54" s="699"/>
      <c r="C54" s="699"/>
      <c r="D54" s="699"/>
      <c r="E54" s="699"/>
      <c r="F54" s="699"/>
    </row>
    <row r="55" spans="2:6">
      <c r="B55" s="51"/>
      <c r="C55" s="144"/>
      <c r="D55" s="143"/>
      <c r="E55" s="145"/>
      <c r="F55" s="143"/>
    </row>
    <row r="56" spans="2:6">
      <c r="B56" s="51"/>
      <c r="C56" s="144"/>
      <c r="D56" s="143"/>
      <c r="E56" s="145"/>
      <c r="F56" s="143"/>
    </row>
  </sheetData>
  <mergeCells count="5">
    <mergeCell ref="H14:L15"/>
    <mergeCell ref="B16:F17"/>
    <mergeCell ref="H29:L30"/>
    <mergeCell ref="B53:F54"/>
    <mergeCell ref="H44:L45"/>
  </mergeCells>
  <pageMargins left="0.70866141732283472" right="0.70866141732283472" top="0.74803149606299213" bottom="0.74803149606299213" header="0.31496062992125984" footer="0.31496062992125984"/>
  <pageSetup paperSize="9" scale="58" orientation="landscape" r:id="rId1"/>
  <headerFooter>
    <oddHeader xml:space="preserve">&amp;CHolmes Master Trust Investor Report - July 2012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S58"/>
  <sheetViews>
    <sheetView view="pageLayout" topLeftCell="B1" zoomScaleNormal="100" workbookViewId="0">
      <selection activeCell="I32" sqref="I32"/>
    </sheetView>
  </sheetViews>
  <sheetFormatPr defaultRowHeight="12"/>
  <cols>
    <col min="1" max="1" width="9.140625" style="595"/>
    <col min="2" max="2" width="32.85546875" customWidth="1"/>
    <col min="3" max="3" width="14.5703125" style="191" customWidth="1"/>
    <col min="4" max="4" width="17.28515625" style="191" customWidth="1"/>
    <col min="5" max="5" width="17.42578125" style="192" customWidth="1"/>
    <col min="6" max="6" width="17.7109375" style="192" bestFit="1" customWidth="1"/>
    <col min="7" max="7" width="12.140625" style="192" customWidth="1"/>
    <col min="8" max="8" width="15.5703125" style="262" customWidth="1"/>
    <col min="9" max="9" width="15" style="278" customWidth="1"/>
    <col min="10" max="10" width="15" style="278" bestFit="1" customWidth="1"/>
    <col min="11" max="11" width="15.140625" style="266" bestFit="1" customWidth="1"/>
    <col min="12" max="12" width="9.5703125" style="283" bestFit="1" customWidth="1"/>
    <col min="13" max="13" width="11" style="192" bestFit="1" customWidth="1"/>
    <col min="14" max="14" width="17.7109375" style="192" customWidth="1"/>
    <col min="15" max="15" width="12" style="192" bestFit="1" customWidth="1"/>
    <col min="16" max="16" width="15.42578125" style="192" bestFit="1" customWidth="1"/>
    <col min="17" max="17" width="10.5703125" style="266" customWidth="1"/>
    <col min="18" max="18" width="9.7109375" style="286" customWidth="1"/>
    <col min="19" max="19" width="10" style="192" customWidth="1"/>
  </cols>
  <sheetData>
    <row r="2" spans="1:19" ht="12.75" thickBot="1">
      <c r="B2" s="146" t="s">
        <v>103</v>
      </c>
      <c r="C2" s="77"/>
      <c r="D2" s="77"/>
      <c r="E2" s="256"/>
      <c r="F2" s="267"/>
      <c r="G2" s="267"/>
      <c r="H2" s="258"/>
      <c r="I2" s="275"/>
      <c r="J2" s="275"/>
      <c r="K2" s="263"/>
      <c r="L2" s="281"/>
      <c r="M2" s="267"/>
      <c r="N2" s="267"/>
      <c r="O2" s="267"/>
      <c r="P2" s="267"/>
      <c r="Q2" s="263"/>
      <c r="R2" s="284"/>
      <c r="S2" s="267"/>
    </row>
    <row r="3" spans="1:19">
      <c r="B3" s="149"/>
      <c r="C3" s="51"/>
      <c r="D3" s="51"/>
      <c r="E3" s="212"/>
      <c r="F3" s="257"/>
      <c r="G3" s="48"/>
      <c r="H3" s="259"/>
      <c r="I3" s="276"/>
      <c r="J3" s="276"/>
      <c r="K3" s="165"/>
      <c r="L3" s="84"/>
      <c r="M3" s="257"/>
      <c r="N3" s="257"/>
      <c r="O3" s="257"/>
      <c r="P3" s="257"/>
      <c r="Q3" s="165"/>
      <c r="R3" s="285"/>
      <c r="S3" s="257"/>
    </row>
    <row r="4" spans="1:19">
      <c r="B4" s="460" t="s">
        <v>104</v>
      </c>
      <c r="C4" s="255">
        <v>39169</v>
      </c>
      <c r="D4" s="255"/>
      <c r="E4" s="257"/>
      <c r="F4" s="270"/>
      <c r="G4" s="257"/>
      <c r="H4" s="259"/>
      <c r="I4" s="701" t="s">
        <v>267</v>
      </c>
      <c r="J4" s="701"/>
      <c r="K4" s="165"/>
      <c r="L4" s="84"/>
      <c r="M4" s="257"/>
      <c r="N4" s="257"/>
      <c r="O4" s="257"/>
      <c r="P4" s="257"/>
      <c r="Q4" s="165"/>
      <c r="R4" s="285"/>
      <c r="S4" s="257"/>
    </row>
    <row r="5" spans="1:19" ht="12.75" thickBot="1">
      <c r="B5" s="461"/>
      <c r="C5" s="462"/>
      <c r="D5" s="462"/>
      <c r="E5" s="461"/>
      <c r="F5" s="271"/>
      <c r="G5" s="461"/>
      <c r="H5" s="463"/>
      <c r="I5" s="464"/>
      <c r="J5" s="464"/>
      <c r="K5" s="465"/>
      <c r="L5" s="466"/>
      <c r="M5" s="461"/>
      <c r="N5" s="461"/>
      <c r="O5" s="461"/>
      <c r="P5" s="461"/>
      <c r="Q5" s="465"/>
      <c r="R5" s="467"/>
      <c r="S5" s="461"/>
    </row>
    <row r="6" spans="1:19" s="192" customFormat="1" ht="54" customHeight="1" thickBot="1">
      <c r="A6" s="596"/>
      <c r="B6" s="468" t="s">
        <v>268</v>
      </c>
      <c r="C6" s="468" t="s">
        <v>105</v>
      </c>
      <c r="D6" s="318" t="s">
        <v>421</v>
      </c>
      <c r="E6" s="318" t="s">
        <v>422</v>
      </c>
      <c r="F6" s="468" t="s">
        <v>106</v>
      </c>
      <c r="G6" s="468" t="s">
        <v>107</v>
      </c>
      <c r="H6" s="469" t="s">
        <v>108</v>
      </c>
      <c r="I6" s="469" t="s">
        <v>109</v>
      </c>
      <c r="J6" s="469" t="s">
        <v>110</v>
      </c>
      <c r="K6" s="468" t="s">
        <v>111</v>
      </c>
      <c r="L6" s="470" t="s">
        <v>112</v>
      </c>
      <c r="M6" s="468" t="s">
        <v>113</v>
      </c>
      <c r="N6" s="468" t="s">
        <v>114</v>
      </c>
      <c r="O6" s="468" t="s">
        <v>115</v>
      </c>
      <c r="P6" s="468" t="s">
        <v>116</v>
      </c>
      <c r="Q6" s="468" t="s">
        <v>117</v>
      </c>
      <c r="R6" s="471" t="s">
        <v>118</v>
      </c>
      <c r="S6" s="468" t="s">
        <v>152</v>
      </c>
    </row>
    <row r="7" spans="1:19">
      <c r="B7" s="245"/>
      <c r="C7" s="47"/>
      <c r="D7" s="47"/>
      <c r="E7" s="44"/>
      <c r="F7" s="44"/>
      <c r="G7" s="44"/>
      <c r="H7" s="260"/>
      <c r="I7" s="260"/>
      <c r="J7" s="260"/>
      <c r="K7" s="156"/>
      <c r="L7" s="282"/>
      <c r="M7" s="160"/>
      <c r="N7" s="160" t="s">
        <v>354</v>
      </c>
      <c r="O7" s="160"/>
      <c r="P7" s="161"/>
      <c r="Q7" s="268"/>
      <c r="R7" s="163"/>
      <c r="S7" s="243"/>
    </row>
    <row r="8" spans="1:19">
      <c r="B8" s="472" t="s">
        <v>280</v>
      </c>
      <c r="C8" s="46" t="s">
        <v>339</v>
      </c>
      <c r="D8" s="45" t="s">
        <v>346</v>
      </c>
      <c r="E8" s="45" t="s">
        <v>346</v>
      </c>
      <c r="F8" s="45" t="s">
        <v>347</v>
      </c>
      <c r="G8" s="428">
        <v>0.51413881748071977</v>
      </c>
      <c r="H8" s="261">
        <v>1500000000</v>
      </c>
      <c r="I8" s="261">
        <v>1500000000</v>
      </c>
      <c r="J8" s="261">
        <v>0</v>
      </c>
      <c r="K8" s="177" t="s">
        <v>350</v>
      </c>
      <c r="L8" s="74">
        <v>-2.0000000000000001E-4</v>
      </c>
      <c r="M8" s="192" t="s">
        <v>354</v>
      </c>
      <c r="N8" s="211" t="s">
        <v>354</v>
      </c>
      <c r="O8" s="192" t="s">
        <v>354</v>
      </c>
      <c r="P8" s="211" t="s">
        <v>354</v>
      </c>
      <c r="Q8" s="269">
        <v>39508</v>
      </c>
      <c r="R8" s="82">
        <v>39508</v>
      </c>
      <c r="S8" s="244" t="s">
        <v>409</v>
      </c>
    </row>
    <row r="9" spans="1:19">
      <c r="B9" s="472" t="s">
        <v>282</v>
      </c>
      <c r="C9" s="46" t="s">
        <v>340</v>
      </c>
      <c r="D9" s="45" t="s">
        <v>346</v>
      </c>
      <c r="E9" s="45" t="s">
        <v>346</v>
      </c>
      <c r="F9" s="45" t="s">
        <v>348</v>
      </c>
      <c r="G9" s="428" t="s">
        <v>354</v>
      </c>
      <c r="H9" s="261">
        <v>600000000</v>
      </c>
      <c r="I9" s="261">
        <v>600000000</v>
      </c>
      <c r="J9" s="261">
        <v>0</v>
      </c>
      <c r="K9" s="177" t="s">
        <v>351</v>
      </c>
      <c r="L9" s="74">
        <v>2.9999999999999997E-4</v>
      </c>
      <c r="M9" s="192" t="s">
        <v>354</v>
      </c>
      <c r="N9" s="211" t="s">
        <v>354</v>
      </c>
      <c r="O9" s="192" t="s">
        <v>354</v>
      </c>
      <c r="P9" s="211" t="s">
        <v>354</v>
      </c>
      <c r="Q9" s="269">
        <v>40544</v>
      </c>
      <c r="R9" s="82">
        <v>44013</v>
      </c>
      <c r="S9" s="244" t="s">
        <v>409</v>
      </c>
    </row>
    <row r="10" spans="1:19">
      <c r="B10" s="472" t="s">
        <v>283</v>
      </c>
      <c r="C10" s="46" t="s">
        <v>355</v>
      </c>
      <c r="D10" s="45" t="s">
        <v>360</v>
      </c>
      <c r="E10" s="45" t="s">
        <v>360</v>
      </c>
      <c r="F10" s="45" t="s">
        <v>347</v>
      </c>
      <c r="G10" s="428">
        <v>0.51414410430955593</v>
      </c>
      <c r="H10" s="261">
        <v>57200000</v>
      </c>
      <c r="I10" s="261">
        <v>57200000</v>
      </c>
      <c r="J10" s="261">
        <v>0</v>
      </c>
      <c r="K10" s="177" t="s">
        <v>352</v>
      </c>
      <c r="L10" s="74">
        <v>8.9999999999999998E-4</v>
      </c>
      <c r="M10" s="192" t="s">
        <v>354</v>
      </c>
      <c r="N10" s="211" t="s">
        <v>354</v>
      </c>
      <c r="O10" s="192" t="s">
        <v>354</v>
      </c>
      <c r="P10" s="211" t="s">
        <v>354</v>
      </c>
      <c r="Q10" s="269">
        <v>40544</v>
      </c>
      <c r="R10" s="82">
        <v>51318</v>
      </c>
      <c r="S10" s="244" t="s">
        <v>404</v>
      </c>
    </row>
    <row r="11" spans="1:19">
      <c r="B11" s="472" t="s">
        <v>284</v>
      </c>
      <c r="C11" s="46" t="s">
        <v>356</v>
      </c>
      <c r="D11" s="45" t="s">
        <v>360</v>
      </c>
      <c r="E11" s="45" t="s">
        <v>360</v>
      </c>
      <c r="F11" s="45" t="s">
        <v>349</v>
      </c>
      <c r="G11" s="428">
        <v>0.68397113641804308</v>
      </c>
      <c r="H11" s="261">
        <v>21400000</v>
      </c>
      <c r="I11" s="261">
        <v>21400000</v>
      </c>
      <c r="J11" s="261">
        <v>0</v>
      </c>
      <c r="K11" s="177" t="s">
        <v>353</v>
      </c>
      <c r="L11" s="74">
        <v>8.9999999999999998E-4</v>
      </c>
      <c r="M11" s="192" t="s">
        <v>354</v>
      </c>
      <c r="N11" s="211" t="s">
        <v>354</v>
      </c>
      <c r="O11" s="192" t="s">
        <v>354</v>
      </c>
      <c r="P11" s="211" t="s">
        <v>354</v>
      </c>
      <c r="Q11" s="269">
        <v>40544</v>
      </c>
      <c r="R11" s="82">
        <v>51318</v>
      </c>
      <c r="S11" s="244" t="s">
        <v>404</v>
      </c>
    </row>
    <row r="12" spans="1:19">
      <c r="B12" s="472" t="s">
        <v>285</v>
      </c>
      <c r="C12" s="46" t="s">
        <v>366</v>
      </c>
      <c r="D12" s="45" t="s">
        <v>374</v>
      </c>
      <c r="E12" s="45" t="s">
        <v>374</v>
      </c>
      <c r="F12" s="45" t="s">
        <v>347</v>
      </c>
      <c r="G12" s="428">
        <v>0.51412560088429604</v>
      </c>
      <c r="H12" s="261">
        <v>30300000</v>
      </c>
      <c r="I12" s="261">
        <v>30300000</v>
      </c>
      <c r="J12" s="261">
        <v>0</v>
      </c>
      <c r="K12" s="177" t="s">
        <v>352</v>
      </c>
      <c r="L12" s="74">
        <v>2.8E-3</v>
      </c>
      <c r="M12" s="192" t="s">
        <v>354</v>
      </c>
      <c r="N12" s="211" t="s">
        <v>354</v>
      </c>
      <c r="O12" s="192" t="s">
        <v>354</v>
      </c>
      <c r="P12" s="211" t="s">
        <v>354</v>
      </c>
      <c r="Q12" s="269">
        <v>40544</v>
      </c>
      <c r="R12" s="82">
        <v>44013</v>
      </c>
      <c r="S12" s="244" t="s">
        <v>404</v>
      </c>
    </row>
    <row r="13" spans="1:19">
      <c r="B13" s="472" t="s">
        <v>286</v>
      </c>
      <c r="C13" s="46" t="s">
        <v>367</v>
      </c>
      <c r="D13" s="45" t="s">
        <v>374</v>
      </c>
      <c r="E13" s="45" t="s">
        <v>374</v>
      </c>
      <c r="F13" s="45" t="s">
        <v>349</v>
      </c>
      <c r="G13" s="428">
        <v>0.68396645828488578</v>
      </c>
      <c r="H13" s="261">
        <v>22700000</v>
      </c>
      <c r="I13" s="261">
        <v>22700000</v>
      </c>
      <c r="J13" s="261">
        <v>0</v>
      </c>
      <c r="K13" s="177" t="s">
        <v>353</v>
      </c>
      <c r="L13" s="74">
        <v>2.8E-3</v>
      </c>
      <c r="M13" s="192" t="s">
        <v>354</v>
      </c>
      <c r="N13" s="211" t="s">
        <v>354</v>
      </c>
      <c r="O13" s="192" t="s">
        <v>354</v>
      </c>
      <c r="P13" s="211" t="s">
        <v>354</v>
      </c>
      <c r="Q13" s="269">
        <v>40544</v>
      </c>
      <c r="R13" s="82">
        <v>44013</v>
      </c>
      <c r="S13" s="244" t="s">
        <v>404</v>
      </c>
    </row>
    <row r="14" spans="1:19">
      <c r="B14" s="472" t="s">
        <v>287</v>
      </c>
      <c r="C14" s="46" t="s">
        <v>368</v>
      </c>
      <c r="D14" s="45" t="s">
        <v>374</v>
      </c>
      <c r="E14" s="45" t="s">
        <v>374</v>
      </c>
      <c r="F14" s="45" t="s">
        <v>348</v>
      </c>
      <c r="G14" s="428" t="s">
        <v>354</v>
      </c>
      <c r="H14" s="261">
        <v>15550000</v>
      </c>
      <c r="I14" s="261">
        <v>15500000</v>
      </c>
      <c r="J14" s="261">
        <v>0</v>
      </c>
      <c r="K14" s="177" t="s">
        <v>351</v>
      </c>
      <c r="L14" s="74">
        <v>2.8E-3</v>
      </c>
      <c r="M14" s="192" t="s">
        <v>354</v>
      </c>
      <c r="N14" s="211" t="s">
        <v>354</v>
      </c>
      <c r="O14" s="192" t="s">
        <v>354</v>
      </c>
      <c r="P14" s="211" t="s">
        <v>354</v>
      </c>
      <c r="Q14" s="269">
        <v>40544</v>
      </c>
      <c r="R14" s="82">
        <v>44013</v>
      </c>
      <c r="S14" s="244" t="s">
        <v>404</v>
      </c>
    </row>
    <row r="15" spans="1:19">
      <c r="B15" s="472" t="s">
        <v>288</v>
      </c>
      <c r="C15" s="46" t="s">
        <v>341</v>
      </c>
      <c r="D15" s="45" t="s">
        <v>346</v>
      </c>
      <c r="E15" s="45" t="s">
        <v>346</v>
      </c>
      <c r="F15" s="45" t="s">
        <v>347</v>
      </c>
      <c r="G15" s="428">
        <v>0.51493305870236872</v>
      </c>
      <c r="H15" s="261">
        <v>1500000000</v>
      </c>
      <c r="I15" s="261">
        <v>1500000000</v>
      </c>
      <c r="J15" s="261">
        <v>0</v>
      </c>
      <c r="K15" s="177" t="s">
        <v>352</v>
      </c>
      <c r="L15" s="74">
        <v>5.0000000000000001E-4</v>
      </c>
      <c r="M15" s="192" t="s">
        <v>354</v>
      </c>
      <c r="N15" s="211" t="s">
        <v>354</v>
      </c>
      <c r="O15" s="192" t="s">
        <v>354</v>
      </c>
      <c r="P15" s="211" t="s">
        <v>354</v>
      </c>
      <c r="Q15" s="269">
        <v>40544</v>
      </c>
      <c r="R15" s="82">
        <v>44378</v>
      </c>
      <c r="S15" s="244" t="s">
        <v>405</v>
      </c>
    </row>
    <row r="16" spans="1:19">
      <c r="B16" s="472" t="s">
        <v>289</v>
      </c>
      <c r="C16" s="473" t="s">
        <v>357</v>
      </c>
      <c r="D16" s="474" t="s">
        <v>360</v>
      </c>
      <c r="E16" s="474" t="s">
        <v>360</v>
      </c>
      <c r="F16" s="45" t="s">
        <v>349</v>
      </c>
      <c r="G16" s="428">
        <v>0.6839945280437757</v>
      </c>
      <c r="H16" s="273">
        <v>26300000</v>
      </c>
      <c r="I16" s="277">
        <v>26300000</v>
      </c>
      <c r="J16" s="277">
        <v>0</v>
      </c>
      <c r="K16" s="177" t="s">
        <v>353</v>
      </c>
      <c r="L16" s="272">
        <v>1.4E-3</v>
      </c>
      <c r="M16" s="192" t="s">
        <v>354</v>
      </c>
      <c r="N16" s="211" t="s">
        <v>354</v>
      </c>
      <c r="O16" s="192" t="s">
        <v>354</v>
      </c>
      <c r="P16" s="211" t="s">
        <v>354</v>
      </c>
      <c r="Q16" s="269">
        <v>40544</v>
      </c>
      <c r="R16" s="82">
        <v>51318</v>
      </c>
      <c r="S16" s="45" t="s">
        <v>404</v>
      </c>
    </row>
    <row r="17" spans="2:19">
      <c r="B17" s="472" t="s">
        <v>293</v>
      </c>
      <c r="C17" s="475" t="s">
        <v>361</v>
      </c>
      <c r="D17" s="476" t="s">
        <v>365</v>
      </c>
      <c r="E17" s="476" t="s">
        <v>365</v>
      </c>
      <c r="F17" s="476" t="s">
        <v>349</v>
      </c>
      <c r="G17" s="477">
        <v>0.68396178021572152</v>
      </c>
      <c r="H17" s="478">
        <v>10600000</v>
      </c>
      <c r="I17" s="479">
        <v>10600000</v>
      </c>
      <c r="J17" s="479">
        <v>0</v>
      </c>
      <c r="K17" s="480" t="s">
        <v>353</v>
      </c>
      <c r="L17" s="481">
        <v>2.2000000000000001E-3</v>
      </c>
      <c r="M17" s="192" t="s">
        <v>354</v>
      </c>
      <c r="N17" s="476" t="s">
        <v>354</v>
      </c>
      <c r="O17" s="192" t="s">
        <v>354</v>
      </c>
      <c r="P17" s="476" t="s">
        <v>354</v>
      </c>
      <c r="Q17" s="269">
        <v>40544</v>
      </c>
      <c r="R17" s="82">
        <v>51318</v>
      </c>
      <c r="S17" s="476" t="s">
        <v>404</v>
      </c>
    </row>
    <row r="18" spans="2:19">
      <c r="B18" s="472" t="s">
        <v>294</v>
      </c>
      <c r="C18" s="475" t="s">
        <v>362</v>
      </c>
      <c r="D18" s="476" t="s">
        <v>365</v>
      </c>
      <c r="E18" s="476" t="s">
        <v>365</v>
      </c>
      <c r="F18" s="476" t="s">
        <v>348</v>
      </c>
      <c r="G18" s="477" t="s">
        <v>354</v>
      </c>
      <c r="H18" s="478">
        <v>10800000</v>
      </c>
      <c r="I18" s="479">
        <v>10800000</v>
      </c>
      <c r="J18" s="479">
        <v>0</v>
      </c>
      <c r="K18" s="480" t="s">
        <v>351</v>
      </c>
      <c r="L18" s="481">
        <v>2.2000000000000001E-3</v>
      </c>
      <c r="M18" s="192" t="s">
        <v>354</v>
      </c>
      <c r="N18" s="476" t="s">
        <v>354</v>
      </c>
      <c r="O18" s="192" t="s">
        <v>354</v>
      </c>
      <c r="P18" s="476" t="s">
        <v>354</v>
      </c>
      <c r="Q18" s="269">
        <v>40544</v>
      </c>
      <c r="R18" s="82">
        <v>51318</v>
      </c>
      <c r="S18" s="476" t="s">
        <v>404</v>
      </c>
    </row>
    <row r="19" spans="2:19">
      <c r="B19" s="472" t="s">
        <v>290</v>
      </c>
      <c r="C19" s="475" t="s">
        <v>369</v>
      </c>
      <c r="D19" s="476" t="s">
        <v>374</v>
      </c>
      <c r="E19" s="45" t="s">
        <v>374</v>
      </c>
      <c r="F19" s="476" t="s">
        <v>347</v>
      </c>
      <c r="G19" s="477">
        <v>0.51428688979860526</v>
      </c>
      <c r="H19" s="478">
        <v>9800000</v>
      </c>
      <c r="I19" s="479">
        <v>9800000</v>
      </c>
      <c r="J19" s="479">
        <v>0</v>
      </c>
      <c r="K19" s="480" t="s">
        <v>352</v>
      </c>
      <c r="L19" s="481">
        <v>4.1999999999999997E-3</v>
      </c>
      <c r="M19" s="192" t="s">
        <v>354</v>
      </c>
      <c r="N19" s="476" t="s">
        <v>354</v>
      </c>
      <c r="O19" s="192" t="s">
        <v>354</v>
      </c>
      <c r="P19" s="476" t="s">
        <v>354</v>
      </c>
      <c r="Q19" s="269">
        <v>40544</v>
      </c>
      <c r="R19" s="82">
        <v>44013</v>
      </c>
      <c r="S19" s="476" t="s">
        <v>404</v>
      </c>
    </row>
    <row r="20" spans="2:19">
      <c r="B20" s="472" t="s">
        <v>291</v>
      </c>
      <c r="C20" s="475" t="s">
        <v>370</v>
      </c>
      <c r="D20" s="476" t="s">
        <v>374</v>
      </c>
      <c r="E20" s="45" t="s">
        <v>374</v>
      </c>
      <c r="F20" s="476" t="s">
        <v>349</v>
      </c>
      <c r="G20" s="477">
        <v>0.68397113641804308</v>
      </c>
      <c r="H20" s="478">
        <v>21900000</v>
      </c>
      <c r="I20" s="479">
        <v>21900000</v>
      </c>
      <c r="J20" s="479">
        <v>0</v>
      </c>
      <c r="K20" s="480" t="s">
        <v>353</v>
      </c>
      <c r="L20" s="481">
        <v>4.1999999999999997E-3</v>
      </c>
      <c r="M20" s="192" t="s">
        <v>354</v>
      </c>
      <c r="N20" s="476" t="s">
        <v>354</v>
      </c>
      <c r="O20" s="192" t="s">
        <v>354</v>
      </c>
      <c r="P20" s="476" t="s">
        <v>354</v>
      </c>
      <c r="Q20" s="269">
        <v>40544</v>
      </c>
      <c r="R20" s="82">
        <v>44013</v>
      </c>
      <c r="S20" s="476" t="s">
        <v>404</v>
      </c>
    </row>
    <row r="21" spans="2:19">
      <c r="B21" s="472" t="s">
        <v>292</v>
      </c>
      <c r="C21" s="475" t="s">
        <v>371</v>
      </c>
      <c r="D21" s="476" t="s">
        <v>374</v>
      </c>
      <c r="E21" s="45" t="s">
        <v>374</v>
      </c>
      <c r="F21" s="476" t="s">
        <v>348</v>
      </c>
      <c r="G21" s="477" t="s">
        <v>354</v>
      </c>
      <c r="H21" s="478">
        <v>5000000</v>
      </c>
      <c r="I21" s="479">
        <v>5000000</v>
      </c>
      <c r="J21" s="479">
        <v>0</v>
      </c>
      <c r="K21" s="480" t="s">
        <v>351</v>
      </c>
      <c r="L21" s="481">
        <v>4.1999999999999997E-3</v>
      </c>
      <c r="M21" s="192" t="s">
        <v>354</v>
      </c>
      <c r="N21" s="476" t="s">
        <v>354</v>
      </c>
      <c r="O21" s="192" t="s">
        <v>354</v>
      </c>
      <c r="P21" s="476" t="s">
        <v>354</v>
      </c>
      <c r="Q21" s="269">
        <v>40544</v>
      </c>
      <c r="R21" s="82">
        <v>44013</v>
      </c>
      <c r="S21" s="476" t="s">
        <v>404</v>
      </c>
    </row>
    <row r="22" spans="2:19">
      <c r="B22" s="472" t="s">
        <v>295</v>
      </c>
      <c r="C22" s="475" t="s">
        <v>342</v>
      </c>
      <c r="D22" s="476" t="s">
        <v>346</v>
      </c>
      <c r="E22" s="476" t="s">
        <v>346</v>
      </c>
      <c r="F22" s="476" t="s">
        <v>347</v>
      </c>
      <c r="G22" s="477">
        <v>0.51445621977569711</v>
      </c>
      <c r="H22" s="478">
        <v>1600000000</v>
      </c>
      <c r="I22" s="479">
        <v>1600000000</v>
      </c>
      <c r="J22" s="479">
        <v>0</v>
      </c>
      <c r="K22" s="480" t="s">
        <v>352</v>
      </c>
      <c r="L22" s="481">
        <v>8.0000000000000004E-4</v>
      </c>
      <c r="M22" s="192" t="s">
        <v>354</v>
      </c>
      <c r="N22" s="476" t="s">
        <v>354</v>
      </c>
      <c r="O22" s="192" t="s">
        <v>354</v>
      </c>
      <c r="P22" s="476" t="s">
        <v>354</v>
      </c>
      <c r="Q22" s="482">
        <v>40634</v>
      </c>
      <c r="R22" s="82">
        <v>51318</v>
      </c>
      <c r="S22" s="476" t="s">
        <v>404</v>
      </c>
    </row>
    <row r="23" spans="2:19">
      <c r="B23" s="472" t="s">
        <v>296</v>
      </c>
      <c r="C23" s="475" t="s">
        <v>343</v>
      </c>
      <c r="D23" s="476" t="s">
        <v>346</v>
      </c>
      <c r="E23" s="476" t="s">
        <v>346</v>
      </c>
      <c r="F23" s="476" t="s">
        <v>349</v>
      </c>
      <c r="G23" s="477">
        <v>0.68399920656092039</v>
      </c>
      <c r="H23" s="478">
        <v>1500000000</v>
      </c>
      <c r="I23" s="479">
        <v>1500000000</v>
      </c>
      <c r="J23" s="479">
        <v>0</v>
      </c>
      <c r="K23" s="480" t="s">
        <v>353</v>
      </c>
      <c r="L23" s="481">
        <v>1E-3</v>
      </c>
      <c r="M23" s="192" t="s">
        <v>354</v>
      </c>
      <c r="N23" s="476" t="s">
        <v>354</v>
      </c>
      <c r="O23" s="192" t="s">
        <v>354</v>
      </c>
      <c r="P23" s="476" t="s">
        <v>354</v>
      </c>
      <c r="Q23" s="482">
        <v>40634</v>
      </c>
      <c r="R23" s="82">
        <v>51318</v>
      </c>
      <c r="S23" s="476" t="s">
        <v>404</v>
      </c>
    </row>
    <row r="24" spans="2:19">
      <c r="B24" s="472" t="s">
        <v>297</v>
      </c>
      <c r="C24" s="475" t="s">
        <v>344</v>
      </c>
      <c r="D24" s="476" t="s">
        <v>346</v>
      </c>
      <c r="E24" s="476" t="s">
        <v>346</v>
      </c>
      <c r="F24" s="476" t="s">
        <v>348</v>
      </c>
      <c r="G24" s="477" t="s">
        <v>354</v>
      </c>
      <c r="H24" s="478">
        <v>800000000</v>
      </c>
      <c r="I24" s="479">
        <v>800000000</v>
      </c>
      <c r="J24" s="479">
        <v>0</v>
      </c>
      <c r="K24" s="480" t="s">
        <v>351</v>
      </c>
      <c r="L24" s="481">
        <v>1E-3</v>
      </c>
      <c r="M24" s="192" t="s">
        <v>354</v>
      </c>
      <c r="N24" s="476" t="s">
        <v>354</v>
      </c>
      <c r="O24" s="192" t="s">
        <v>354</v>
      </c>
      <c r="P24" s="476" t="s">
        <v>354</v>
      </c>
      <c r="Q24" s="482">
        <v>40634</v>
      </c>
      <c r="R24" s="82">
        <v>51318</v>
      </c>
      <c r="S24" s="476" t="s">
        <v>404</v>
      </c>
    </row>
    <row r="25" spans="2:19">
      <c r="B25" s="472" t="s">
        <v>298</v>
      </c>
      <c r="C25" s="475" t="s">
        <v>358</v>
      </c>
      <c r="D25" s="476" t="s">
        <v>360</v>
      </c>
      <c r="E25" s="476" t="s">
        <v>360</v>
      </c>
      <c r="F25" s="476" t="s">
        <v>349</v>
      </c>
      <c r="G25" s="477">
        <v>0.68398517120148827</v>
      </c>
      <c r="H25" s="478">
        <v>46700000</v>
      </c>
      <c r="I25" s="479">
        <v>46700000</v>
      </c>
      <c r="J25" s="479">
        <v>0</v>
      </c>
      <c r="K25" s="480" t="s">
        <v>353</v>
      </c>
      <c r="L25" s="481">
        <v>1.4E-3</v>
      </c>
      <c r="M25" s="192" t="s">
        <v>354</v>
      </c>
      <c r="N25" s="476" t="s">
        <v>354</v>
      </c>
      <c r="O25" s="192" t="s">
        <v>354</v>
      </c>
      <c r="P25" s="476" t="s">
        <v>354</v>
      </c>
      <c r="Q25" s="269">
        <v>40544</v>
      </c>
      <c r="R25" s="82">
        <v>51318</v>
      </c>
      <c r="S25" s="476" t="s">
        <v>404</v>
      </c>
    </row>
    <row r="26" spans="2:19">
      <c r="B26" s="472" t="s">
        <v>299</v>
      </c>
      <c r="C26" s="475" t="s">
        <v>359</v>
      </c>
      <c r="D26" s="476" t="s">
        <v>360</v>
      </c>
      <c r="E26" s="476" t="s">
        <v>360</v>
      </c>
      <c r="F26" s="476" t="s">
        <v>348</v>
      </c>
      <c r="G26" s="477" t="s">
        <v>354</v>
      </c>
      <c r="H26" s="478">
        <v>48000000</v>
      </c>
      <c r="I26" s="479">
        <v>48000000</v>
      </c>
      <c r="J26" s="479">
        <v>0</v>
      </c>
      <c r="K26" s="480" t="s">
        <v>351</v>
      </c>
      <c r="L26" s="481">
        <v>1.4E-3</v>
      </c>
      <c r="M26" s="192" t="s">
        <v>354</v>
      </c>
      <c r="N26" s="476" t="s">
        <v>354</v>
      </c>
      <c r="O26" s="192" t="s">
        <v>354</v>
      </c>
      <c r="P26" s="476" t="s">
        <v>354</v>
      </c>
      <c r="Q26" s="269">
        <v>40544</v>
      </c>
      <c r="R26" s="82">
        <v>51318</v>
      </c>
      <c r="S26" s="476" t="s">
        <v>404</v>
      </c>
    </row>
    <row r="27" spans="2:19">
      <c r="B27" s="472" t="s">
        <v>300</v>
      </c>
      <c r="C27" s="475" t="s">
        <v>363</v>
      </c>
      <c r="D27" s="476" t="s">
        <v>365</v>
      </c>
      <c r="E27" s="476" t="s">
        <v>365</v>
      </c>
      <c r="F27" s="476" t="s">
        <v>349</v>
      </c>
      <c r="G27" s="477">
        <v>0.68399920656092039</v>
      </c>
      <c r="H27" s="478">
        <v>28000000</v>
      </c>
      <c r="I27" s="479">
        <v>28000000</v>
      </c>
      <c r="J27" s="479">
        <v>0</v>
      </c>
      <c r="K27" s="480" t="s">
        <v>353</v>
      </c>
      <c r="L27" s="481">
        <v>2.2000000000000001E-3</v>
      </c>
      <c r="M27" s="192" t="s">
        <v>354</v>
      </c>
      <c r="N27" s="476" t="s">
        <v>354</v>
      </c>
      <c r="O27" s="192" t="s">
        <v>354</v>
      </c>
      <c r="P27" s="476" t="s">
        <v>354</v>
      </c>
      <c r="Q27" s="269">
        <v>40544</v>
      </c>
      <c r="R27" s="82">
        <v>51318</v>
      </c>
      <c r="S27" s="476" t="s">
        <v>404</v>
      </c>
    </row>
    <row r="28" spans="2:19">
      <c r="B28" s="472" t="s">
        <v>301</v>
      </c>
      <c r="C28" s="473" t="s">
        <v>364</v>
      </c>
      <c r="D28" s="474" t="s">
        <v>365</v>
      </c>
      <c r="E28" s="474" t="s">
        <v>365</v>
      </c>
      <c r="F28" s="474" t="s">
        <v>348</v>
      </c>
      <c r="G28" s="483" t="s">
        <v>354</v>
      </c>
      <c r="H28" s="484">
        <v>28800000</v>
      </c>
      <c r="I28" s="485">
        <v>28800000</v>
      </c>
      <c r="J28" s="485">
        <v>0</v>
      </c>
      <c r="K28" s="486" t="s">
        <v>351</v>
      </c>
      <c r="L28" s="487">
        <v>2.2000000000000001E-3</v>
      </c>
      <c r="M28" s="192" t="s">
        <v>354</v>
      </c>
      <c r="N28" s="474" t="s">
        <v>354</v>
      </c>
      <c r="O28" s="192" t="s">
        <v>354</v>
      </c>
      <c r="P28" s="474" t="s">
        <v>354</v>
      </c>
      <c r="Q28" s="269">
        <v>40544</v>
      </c>
      <c r="R28" s="82">
        <v>51318</v>
      </c>
      <c r="S28" s="474" t="s">
        <v>404</v>
      </c>
    </row>
    <row r="29" spans="2:19">
      <c r="B29" s="472" t="s">
        <v>302</v>
      </c>
      <c r="C29" s="473" t="s">
        <v>372</v>
      </c>
      <c r="D29" s="474" t="s">
        <v>374</v>
      </c>
      <c r="E29" s="45" t="s">
        <v>374</v>
      </c>
      <c r="F29" s="474" t="s">
        <v>349</v>
      </c>
      <c r="G29" s="483">
        <v>0.6839945280437757</v>
      </c>
      <c r="H29" s="484">
        <v>86900000</v>
      </c>
      <c r="I29" s="485">
        <v>86900000</v>
      </c>
      <c r="J29" s="485">
        <v>0</v>
      </c>
      <c r="K29" s="486" t="s">
        <v>353</v>
      </c>
      <c r="L29" s="487">
        <v>4.1999999999999997E-3</v>
      </c>
      <c r="M29" s="192" t="s">
        <v>354</v>
      </c>
      <c r="N29" s="474" t="s">
        <v>354</v>
      </c>
      <c r="O29" s="192" t="s">
        <v>354</v>
      </c>
      <c r="P29" s="474" t="s">
        <v>354</v>
      </c>
      <c r="Q29" s="269">
        <v>40544</v>
      </c>
      <c r="R29" s="82">
        <v>44013</v>
      </c>
      <c r="S29" s="474" t="s">
        <v>404</v>
      </c>
    </row>
    <row r="30" spans="2:19">
      <c r="B30" s="472" t="s">
        <v>303</v>
      </c>
      <c r="C30" s="473" t="s">
        <v>373</v>
      </c>
      <c r="D30" s="474" t="s">
        <v>374</v>
      </c>
      <c r="E30" s="45" t="s">
        <v>374</v>
      </c>
      <c r="F30" s="474" t="s">
        <v>348</v>
      </c>
      <c r="G30" s="483" t="s">
        <v>354</v>
      </c>
      <c r="H30" s="484">
        <v>25500000</v>
      </c>
      <c r="I30" s="485">
        <v>25500000</v>
      </c>
      <c r="J30" s="485">
        <v>0</v>
      </c>
      <c r="K30" s="486" t="s">
        <v>353</v>
      </c>
      <c r="L30" s="487">
        <v>4.1999999999999997E-3</v>
      </c>
      <c r="M30" s="192" t="s">
        <v>354</v>
      </c>
      <c r="N30" s="474" t="s">
        <v>354</v>
      </c>
      <c r="O30" s="192" t="s">
        <v>354</v>
      </c>
      <c r="P30" s="474" t="s">
        <v>354</v>
      </c>
      <c r="Q30" s="269">
        <v>40544</v>
      </c>
      <c r="R30" s="82">
        <v>44013</v>
      </c>
      <c r="S30" s="474" t="s">
        <v>404</v>
      </c>
    </row>
    <row r="31" spans="2:19" ht="12.75" thickBot="1">
      <c r="B31" s="488" t="s">
        <v>304</v>
      </c>
      <c r="C31" s="489" t="s">
        <v>345</v>
      </c>
      <c r="D31" s="490" t="s">
        <v>346</v>
      </c>
      <c r="E31" s="490" t="s">
        <v>346</v>
      </c>
      <c r="F31" s="490" t="s">
        <v>347</v>
      </c>
      <c r="G31" s="491">
        <v>0.51480051480051481</v>
      </c>
      <c r="H31" s="492">
        <v>1000000000</v>
      </c>
      <c r="I31" s="493">
        <v>0</v>
      </c>
      <c r="J31" s="493">
        <v>1000000000</v>
      </c>
      <c r="K31" s="494" t="s">
        <v>352</v>
      </c>
      <c r="L31" s="495">
        <v>1E-3</v>
      </c>
      <c r="M31" s="656">
        <f>VLOOKUP(C31,[5]Bonds!$B$2:$Q$66,14,FALSE)/100</f>
        <v>5.5510000000000004E-3</v>
      </c>
      <c r="N31" s="490" t="s">
        <v>619</v>
      </c>
      <c r="O31" s="496">
        <v>41197</v>
      </c>
      <c r="P31" s="654">
        <f>VLOOKUP(C31,[5]Bonds!$B$2:$Q$66,16,FALSE)</f>
        <v>1403169.4444444445</v>
      </c>
      <c r="Q31" s="497">
        <v>41183</v>
      </c>
      <c r="R31" s="288">
        <v>47665</v>
      </c>
      <c r="S31" s="490" t="s">
        <v>409</v>
      </c>
    </row>
    <row r="32" spans="2:19">
      <c r="B32" s="498"/>
      <c r="J32" s="279"/>
      <c r="K32" s="264"/>
    </row>
    <row r="33" spans="2:19">
      <c r="J33" s="280"/>
      <c r="K33" s="265"/>
    </row>
    <row r="34" spans="2:19">
      <c r="K34" s="265"/>
    </row>
    <row r="35" spans="2:19">
      <c r="B35" s="460" t="s">
        <v>104</v>
      </c>
      <c r="C35" s="255">
        <v>39253</v>
      </c>
      <c r="D35" s="255"/>
      <c r="E35" s="257"/>
      <c r="F35" s="270"/>
      <c r="G35" s="257"/>
      <c r="H35" s="259"/>
      <c r="I35" s="701" t="s">
        <v>269</v>
      </c>
      <c r="J35" s="701"/>
      <c r="K35" s="165"/>
      <c r="L35" s="84"/>
      <c r="M35" s="257"/>
      <c r="N35" s="257"/>
      <c r="O35" s="257"/>
      <c r="P35" s="257"/>
      <c r="Q35" s="165"/>
      <c r="R35" s="285"/>
      <c r="S35" s="257"/>
    </row>
    <row r="36" spans="2:19" ht="12.75" thickBot="1">
      <c r="B36" s="461"/>
      <c r="C36" s="462"/>
      <c r="D36" s="462"/>
      <c r="E36" s="461"/>
      <c r="F36" s="271"/>
      <c r="G36" s="461"/>
      <c r="H36" s="463"/>
      <c r="I36" s="464"/>
      <c r="J36" s="464"/>
      <c r="K36" s="465"/>
      <c r="L36" s="466"/>
      <c r="M36" s="461"/>
      <c r="N36" s="461"/>
      <c r="O36" s="461"/>
      <c r="P36" s="461"/>
      <c r="Q36" s="465"/>
      <c r="R36" s="467"/>
      <c r="S36" s="461"/>
    </row>
    <row r="37" spans="2:19" ht="54" customHeight="1" thickBot="1">
      <c r="B37" s="468" t="s">
        <v>270</v>
      </c>
      <c r="C37" s="499" t="s">
        <v>105</v>
      </c>
      <c r="D37" s="318" t="s">
        <v>421</v>
      </c>
      <c r="E37" s="318" t="s">
        <v>422</v>
      </c>
      <c r="F37" s="468" t="s">
        <v>106</v>
      </c>
      <c r="G37" s="468" t="s">
        <v>107</v>
      </c>
      <c r="H37" s="469" t="s">
        <v>108</v>
      </c>
      <c r="I37" s="500" t="s">
        <v>109</v>
      </c>
      <c r="J37" s="500" t="s">
        <v>110</v>
      </c>
      <c r="K37" s="501" t="s">
        <v>111</v>
      </c>
      <c r="L37" s="470" t="s">
        <v>112</v>
      </c>
      <c r="M37" s="468" t="s">
        <v>113</v>
      </c>
      <c r="N37" s="468" t="s">
        <v>114</v>
      </c>
      <c r="O37" s="468" t="s">
        <v>115</v>
      </c>
      <c r="P37" s="468" t="s">
        <v>116</v>
      </c>
      <c r="Q37" s="501" t="s">
        <v>117</v>
      </c>
      <c r="R37" s="471" t="s">
        <v>118</v>
      </c>
      <c r="S37" s="468" t="s">
        <v>152</v>
      </c>
    </row>
    <row r="38" spans="2:19">
      <c r="B38" s="245"/>
      <c r="C38" s="47"/>
      <c r="D38" s="47"/>
      <c r="E38" s="44"/>
      <c r="F38" s="44"/>
      <c r="G38" s="44"/>
      <c r="H38" s="260"/>
      <c r="I38" s="260"/>
      <c r="J38" s="260"/>
      <c r="K38" s="156"/>
      <c r="L38" s="282"/>
      <c r="M38" s="160"/>
      <c r="N38" s="160"/>
      <c r="O38" s="160"/>
      <c r="P38" s="161"/>
      <c r="Q38" s="268"/>
      <c r="R38" s="163"/>
      <c r="S38" s="243"/>
    </row>
    <row r="39" spans="2:19">
      <c r="B39" s="476" t="s">
        <v>280</v>
      </c>
      <c r="C39" s="46" t="s">
        <v>375</v>
      </c>
      <c r="D39" s="45" t="s">
        <v>346</v>
      </c>
      <c r="E39" s="45" t="s">
        <v>346</v>
      </c>
      <c r="F39" s="45" t="s">
        <v>347</v>
      </c>
      <c r="G39" s="428">
        <v>0.50200803212851408</v>
      </c>
      <c r="H39" s="261">
        <v>1225000000</v>
      </c>
      <c r="I39" s="261">
        <v>1225000000</v>
      </c>
      <c r="J39" s="261">
        <v>0</v>
      </c>
      <c r="K39" s="177" t="s">
        <v>350</v>
      </c>
      <c r="L39" s="210">
        <v>2.9999999999999997E-4</v>
      </c>
      <c r="M39" s="179" t="s">
        <v>354</v>
      </c>
      <c r="N39" s="179" t="s">
        <v>354</v>
      </c>
      <c r="O39" s="179" t="s">
        <v>354</v>
      </c>
      <c r="P39" s="179" t="s">
        <v>354</v>
      </c>
      <c r="Q39" s="269">
        <v>40817</v>
      </c>
      <c r="R39" s="82">
        <v>44378</v>
      </c>
      <c r="S39" s="244" t="s">
        <v>405</v>
      </c>
    </row>
    <row r="40" spans="2:19">
      <c r="B40" s="476" t="s">
        <v>281</v>
      </c>
      <c r="C40" s="46" t="s">
        <v>376</v>
      </c>
      <c r="D40" s="45" t="s">
        <v>346</v>
      </c>
      <c r="E40" s="45" t="s">
        <v>346</v>
      </c>
      <c r="F40" s="45" t="s">
        <v>349</v>
      </c>
      <c r="G40" s="428">
        <v>0.67934782608695654</v>
      </c>
      <c r="H40" s="261">
        <v>1200000000</v>
      </c>
      <c r="I40" s="261">
        <v>1200000000</v>
      </c>
      <c r="J40" s="261">
        <v>0</v>
      </c>
      <c r="K40" s="177" t="s">
        <v>353</v>
      </c>
      <c r="L40" s="210">
        <v>4.0000000000000002E-4</v>
      </c>
      <c r="M40" s="179" t="s">
        <v>354</v>
      </c>
      <c r="N40" s="179" t="s">
        <v>354</v>
      </c>
      <c r="O40" s="179" t="s">
        <v>354</v>
      </c>
      <c r="P40" s="179" t="s">
        <v>354</v>
      </c>
      <c r="Q40" s="269">
        <v>40817</v>
      </c>
      <c r="R40" s="82">
        <v>44378</v>
      </c>
      <c r="S40" s="244" t="s">
        <v>405</v>
      </c>
    </row>
    <row r="41" spans="2:19">
      <c r="B41" s="476" t="s">
        <v>305</v>
      </c>
      <c r="C41" s="46" t="s">
        <v>385</v>
      </c>
      <c r="D41" s="45" t="s">
        <v>360</v>
      </c>
      <c r="E41" s="45" t="s">
        <v>360</v>
      </c>
      <c r="F41" s="45" t="s">
        <v>347</v>
      </c>
      <c r="G41" s="428">
        <v>0.50200803212851408</v>
      </c>
      <c r="H41" s="261">
        <v>82000000</v>
      </c>
      <c r="I41" s="261">
        <v>82000000</v>
      </c>
      <c r="J41" s="261">
        <v>0</v>
      </c>
      <c r="K41" s="177" t="s">
        <v>396</v>
      </c>
      <c r="L41" s="210">
        <v>6.9999999999999999E-4</v>
      </c>
      <c r="M41" s="179" t="s">
        <v>354</v>
      </c>
      <c r="N41" s="179" t="s">
        <v>354</v>
      </c>
      <c r="O41" s="179" t="s">
        <v>354</v>
      </c>
      <c r="P41" s="179" t="s">
        <v>354</v>
      </c>
      <c r="Q41" s="269">
        <v>40817</v>
      </c>
      <c r="R41" s="82">
        <v>51318</v>
      </c>
      <c r="S41" s="244" t="s">
        <v>404</v>
      </c>
    </row>
    <row r="42" spans="2:19">
      <c r="B42" s="476" t="s">
        <v>306</v>
      </c>
      <c r="C42" s="46" t="s">
        <v>392</v>
      </c>
      <c r="D42" s="45" t="s">
        <v>374</v>
      </c>
      <c r="E42" s="45" t="s">
        <v>374</v>
      </c>
      <c r="F42" s="45" t="s">
        <v>347</v>
      </c>
      <c r="G42" s="428">
        <v>0.50200803212851408</v>
      </c>
      <c r="H42" s="261">
        <v>128400000</v>
      </c>
      <c r="I42" s="261">
        <v>128400000</v>
      </c>
      <c r="J42" s="261">
        <v>0</v>
      </c>
      <c r="K42" s="177" t="s">
        <v>396</v>
      </c>
      <c r="L42" s="210">
        <v>2.3E-3</v>
      </c>
      <c r="M42" s="179" t="s">
        <v>354</v>
      </c>
      <c r="N42" s="179" t="s">
        <v>354</v>
      </c>
      <c r="O42" s="179" t="s">
        <v>354</v>
      </c>
      <c r="P42" s="179" t="s">
        <v>354</v>
      </c>
      <c r="Q42" s="269">
        <v>40817</v>
      </c>
      <c r="R42" s="82">
        <v>51318</v>
      </c>
      <c r="S42" s="244" t="s">
        <v>404</v>
      </c>
    </row>
    <row r="43" spans="2:19">
      <c r="B43" s="476" t="s">
        <v>288</v>
      </c>
      <c r="C43" s="46" t="s">
        <v>377</v>
      </c>
      <c r="D43" s="45" t="s">
        <v>346</v>
      </c>
      <c r="E43" s="45" t="s">
        <v>346</v>
      </c>
      <c r="F43" s="45" t="s">
        <v>383</v>
      </c>
      <c r="G43" s="428">
        <v>0.47236655644780351</v>
      </c>
      <c r="H43" s="261">
        <v>600000000</v>
      </c>
      <c r="I43" s="261">
        <v>600000000</v>
      </c>
      <c r="J43" s="261">
        <v>0</v>
      </c>
      <c r="K43" s="177" t="s">
        <v>384</v>
      </c>
      <c r="L43" s="210">
        <v>8.0000000000000004E-4</v>
      </c>
      <c r="M43" s="179" t="s">
        <v>354</v>
      </c>
      <c r="N43" s="179" t="s">
        <v>354</v>
      </c>
      <c r="O43" s="179" t="s">
        <v>354</v>
      </c>
      <c r="P43" s="179" t="s">
        <v>354</v>
      </c>
      <c r="Q43" s="269">
        <v>40817</v>
      </c>
      <c r="R43" s="82">
        <v>44013</v>
      </c>
      <c r="S43" s="244" t="s">
        <v>409</v>
      </c>
    </row>
    <row r="44" spans="2:19">
      <c r="B44" s="476" t="s">
        <v>307</v>
      </c>
      <c r="C44" s="46" t="s">
        <v>378</v>
      </c>
      <c r="D44" s="45" t="s">
        <v>346</v>
      </c>
      <c r="E44" s="45" t="s">
        <v>346</v>
      </c>
      <c r="F44" s="45" t="s">
        <v>347</v>
      </c>
      <c r="G44" s="428">
        <v>0.50200803212851408</v>
      </c>
      <c r="H44" s="261">
        <v>2750000000</v>
      </c>
      <c r="I44" s="261">
        <v>2750000000</v>
      </c>
      <c r="J44" s="261">
        <v>0</v>
      </c>
      <c r="K44" s="177" t="s">
        <v>352</v>
      </c>
      <c r="L44" s="210">
        <v>5.0000000000000001E-4</v>
      </c>
      <c r="M44" s="179" t="s">
        <v>354</v>
      </c>
      <c r="N44" s="179" t="s">
        <v>354</v>
      </c>
      <c r="O44" s="179" t="s">
        <v>354</v>
      </c>
      <c r="P44" s="179" t="s">
        <v>354</v>
      </c>
      <c r="Q44" s="269">
        <v>40817</v>
      </c>
      <c r="R44" s="82">
        <v>44013</v>
      </c>
      <c r="S44" s="244" t="s">
        <v>409</v>
      </c>
    </row>
    <row r="45" spans="2:19">
      <c r="B45" s="476" t="s">
        <v>308</v>
      </c>
      <c r="C45" s="46" t="s">
        <v>386</v>
      </c>
      <c r="D45" s="45" t="s">
        <v>360</v>
      </c>
      <c r="E45" s="45" t="s">
        <v>360</v>
      </c>
      <c r="F45" s="45" t="s">
        <v>347</v>
      </c>
      <c r="G45" s="428">
        <v>0.50200803212851408</v>
      </c>
      <c r="H45" s="261">
        <v>25000000</v>
      </c>
      <c r="I45" s="261">
        <v>25000000</v>
      </c>
      <c r="J45" s="261">
        <v>0</v>
      </c>
      <c r="K45" s="177" t="s">
        <v>396</v>
      </c>
      <c r="L45" s="210">
        <v>1.1999999999999999E-3</v>
      </c>
      <c r="M45" s="179" t="s">
        <v>354</v>
      </c>
      <c r="N45" s="179" t="s">
        <v>354</v>
      </c>
      <c r="O45" s="179" t="s">
        <v>354</v>
      </c>
      <c r="P45" s="179" t="s">
        <v>354</v>
      </c>
      <c r="Q45" s="269">
        <v>40817</v>
      </c>
      <c r="R45" s="82">
        <v>44013</v>
      </c>
      <c r="S45" s="244" t="s">
        <v>404</v>
      </c>
    </row>
    <row r="46" spans="2:19">
      <c r="B46" s="476" t="s">
        <v>289</v>
      </c>
      <c r="C46" s="473" t="s">
        <v>387</v>
      </c>
      <c r="D46" s="474" t="s">
        <v>360</v>
      </c>
      <c r="E46" s="45" t="s">
        <v>360</v>
      </c>
      <c r="F46" s="45" t="s">
        <v>349</v>
      </c>
      <c r="G46" s="428">
        <v>0.87168758716875872</v>
      </c>
      <c r="H46" s="273">
        <v>95000000</v>
      </c>
      <c r="I46" s="277">
        <v>95000000</v>
      </c>
      <c r="J46" s="277">
        <v>0</v>
      </c>
      <c r="K46" s="177" t="s">
        <v>353</v>
      </c>
      <c r="L46" s="272">
        <v>1.2999999999999999E-3</v>
      </c>
      <c r="M46" s="179" t="s">
        <v>354</v>
      </c>
      <c r="N46" s="179" t="s">
        <v>354</v>
      </c>
      <c r="O46" s="179" t="s">
        <v>354</v>
      </c>
      <c r="P46" s="179" t="s">
        <v>354</v>
      </c>
      <c r="Q46" s="269">
        <v>40817</v>
      </c>
      <c r="R46" s="82">
        <v>44013</v>
      </c>
      <c r="S46" s="45" t="s">
        <v>404</v>
      </c>
    </row>
    <row r="47" spans="2:19">
      <c r="B47" s="476" t="s">
        <v>309</v>
      </c>
      <c r="C47" s="475" t="s">
        <v>388</v>
      </c>
      <c r="D47" s="476" t="s">
        <v>360</v>
      </c>
      <c r="E47" s="45" t="s">
        <v>360</v>
      </c>
      <c r="F47" s="476" t="s">
        <v>348</v>
      </c>
      <c r="G47" s="477" t="s">
        <v>354</v>
      </c>
      <c r="H47" s="478">
        <v>50000000</v>
      </c>
      <c r="I47" s="479">
        <v>50000000</v>
      </c>
      <c r="J47" s="479">
        <v>0</v>
      </c>
      <c r="K47" s="480" t="s">
        <v>351</v>
      </c>
      <c r="L47" s="481">
        <v>1.4E-3</v>
      </c>
      <c r="M47" s="179" t="s">
        <v>354</v>
      </c>
      <c r="N47" s="179" t="s">
        <v>354</v>
      </c>
      <c r="O47" s="179" t="s">
        <v>354</v>
      </c>
      <c r="P47" s="179" t="s">
        <v>354</v>
      </c>
      <c r="Q47" s="269">
        <v>40817</v>
      </c>
      <c r="R47" s="82">
        <v>44013</v>
      </c>
      <c r="S47" s="476" t="s">
        <v>404</v>
      </c>
    </row>
    <row r="48" spans="2:19">
      <c r="B48" s="476" t="s">
        <v>310</v>
      </c>
      <c r="C48" s="475" t="s">
        <v>389</v>
      </c>
      <c r="D48" s="476" t="s">
        <v>365</v>
      </c>
      <c r="E48" s="476" t="s">
        <v>365</v>
      </c>
      <c r="F48" s="476" t="s">
        <v>347</v>
      </c>
      <c r="G48" s="477">
        <v>0.50200803212851408</v>
      </c>
      <c r="H48" s="478">
        <v>10000000</v>
      </c>
      <c r="I48" s="479">
        <v>10000000</v>
      </c>
      <c r="J48" s="479">
        <v>0</v>
      </c>
      <c r="K48" s="480" t="s">
        <v>396</v>
      </c>
      <c r="L48" s="481">
        <v>2.2000000000000001E-3</v>
      </c>
      <c r="M48" s="179" t="s">
        <v>354</v>
      </c>
      <c r="N48" s="179" t="s">
        <v>354</v>
      </c>
      <c r="O48" s="179" t="s">
        <v>354</v>
      </c>
      <c r="P48" s="179" t="s">
        <v>354</v>
      </c>
      <c r="Q48" s="269">
        <v>40817</v>
      </c>
      <c r="R48" s="82">
        <v>44013</v>
      </c>
      <c r="S48" s="476" t="s">
        <v>404</v>
      </c>
    </row>
    <row r="49" spans="2:19">
      <c r="B49" s="476" t="s">
        <v>293</v>
      </c>
      <c r="C49" s="475" t="s">
        <v>390</v>
      </c>
      <c r="D49" s="476" t="s">
        <v>365</v>
      </c>
      <c r="E49" s="476" t="s">
        <v>365</v>
      </c>
      <c r="F49" s="476" t="s">
        <v>349</v>
      </c>
      <c r="G49" s="477">
        <v>0.67934782608695654</v>
      </c>
      <c r="H49" s="478">
        <v>20000000</v>
      </c>
      <c r="I49" s="479">
        <v>20000000</v>
      </c>
      <c r="J49" s="479">
        <v>0</v>
      </c>
      <c r="K49" s="480" t="s">
        <v>353</v>
      </c>
      <c r="L49" s="481">
        <v>2.2000000000000001E-3</v>
      </c>
      <c r="M49" s="179" t="s">
        <v>354</v>
      </c>
      <c r="N49" s="179" t="s">
        <v>354</v>
      </c>
      <c r="O49" s="179" t="s">
        <v>354</v>
      </c>
      <c r="P49" s="179" t="s">
        <v>354</v>
      </c>
      <c r="Q49" s="269">
        <v>40817</v>
      </c>
      <c r="R49" s="82">
        <v>44013</v>
      </c>
      <c r="S49" s="476" t="s">
        <v>404</v>
      </c>
    </row>
    <row r="50" spans="2:19">
      <c r="B50" s="476" t="s">
        <v>294</v>
      </c>
      <c r="C50" s="475" t="s">
        <v>391</v>
      </c>
      <c r="D50" s="476" t="s">
        <v>365</v>
      </c>
      <c r="E50" s="476" t="s">
        <v>365</v>
      </c>
      <c r="F50" s="476" t="s">
        <v>348</v>
      </c>
      <c r="G50" s="477" t="s">
        <v>354</v>
      </c>
      <c r="H50" s="478">
        <v>38000000</v>
      </c>
      <c r="I50" s="479">
        <v>38000000</v>
      </c>
      <c r="J50" s="479">
        <v>0</v>
      </c>
      <c r="K50" s="480" t="s">
        <v>351</v>
      </c>
      <c r="L50" s="481">
        <v>2.3999999999999998E-3</v>
      </c>
      <c r="M50" s="179" t="s">
        <v>354</v>
      </c>
      <c r="N50" s="179" t="s">
        <v>354</v>
      </c>
      <c r="O50" s="179" t="s">
        <v>354</v>
      </c>
      <c r="P50" s="179" t="s">
        <v>354</v>
      </c>
      <c r="Q50" s="269">
        <v>40817</v>
      </c>
      <c r="R50" s="82">
        <v>44013</v>
      </c>
      <c r="S50" s="476" t="s">
        <v>404</v>
      </c>
    </row>
    <row r="51" spans="2:19">
      <c r="B51" s="476" t="s">
        <v>290</v>
      </c>
      <c r="C51" s="475" t="s">
        <v>393</v>
      </c>
      <c r="D51" s="476" t="s">
        <v>374</v>
      </c>
      <c r="E51" s="45" t="s">
        <v>374</v>
      </c>
      <c r="F51" s="476" t="s">
        <v>347</v>
      </c>
      <c r="G51" s="477">
        <v>0.50200803212851408</v>
      </c>
      <c r="H51" s="478">
        <v>34000000</v>
      </c>
      <c r="I51" s="479">
        <v>34000000</v>
      </c>
      <c r="J51" s="479">
        <v>0</v>
      </c>
      <c r="K51" s="480" t="s">
        <v>396</v>
      </c>
      <c r="L51" s="481">
        <v>4.1000000000000003E-3</v>
      </c>
      <c r="M51" s="179" t="s">
        <v>354</v>
      </c>
      <c r="N51" s="179" t="s">
        <v>354</v>
      </c>
      <c r="O51" s="179" t="s">
        <v>354</v>
      </c>
      <c r="P51" s="179" t="s">
        <v>354</v>
      </c>
      <c r="Q51" s="269">
        <v>40817</v>
      </c>
      <c r="R51" s="82">
        <v>44013</v>
      </c>
      <c r="S51" s="476" t="s">
        <v>404</v>
      </c>
    </row>
    <row r="52" spans="2:19">
      <c r="B52" s="476" t="s">
        <v>291</v>
      </c>
      <c r="C52" s="475" t="s">
        <v>394</v>
      </c>
      <c r="D52" s="476" t="s">
        <v>374</v>
      </c>
      <c r="E52" s="45" t="s">
        <v>374</v>
      </c>
      <c r="F52" s="476" t="s">
        <v>349</v>
      </c>
      <c r="G52" s="477">
        <v>0.67934782608695654</v>
      </c>
      <c r="H52" s="478">
        <v>106000000</v>
      </c>
      <c r="I52" s="479">
        <v>106000000</v>
      </c>
      <c r="J52" s="479">
        <v>0</v>
      </c>
      <c r="K52" s="480" t="s">
        <v>353</v>
      </c>
      <c r="L52" s="481">
        <v>4.1000000000000003E-3</v>
      </c>
      <c r="M52" s="179" t="s">
        <v>354</v>
      </c>
      <c r="N52" s="179" t="s">
        <v>354</v>
      </c>
      <c r="O52" s="179" t="s">
        <v>354</v>
      </c>
      <c r="P52" s="179" t="s">
        <v>354</v>
      </c>
      <c r="Q52" s="269">
        <v>40817</v>
      </c>
      <c r="R52" s="82">
        <v>44013</v>
      </c>
      <c r="S52" s="476" t="s">
        <v>404</v>
      </c>
    </row>
    <row r="53" spans="2:19">
      <c r="B53" s="476" t="s">
        <v>292</v>
      </c>
      <c r="C53" s="475" t="s">
        <v>395</v>
      </c>
      <c r="D53" s="476" t="s">
        <v>374</v>
      </c>
      <c r="E53" s="45" t="s">
        <v>374</v>
      </c>
      <c r="F53" s="476" t="s">
        <v>348</v>
      </c>
      <c r="G53" s="477" t="s">
        <v>354</v>
      </c>
      <c r="H53" s="478">
        <v>45000000</v>
      </c>
      <c r="I53" s="479">
        <v>45000000</v>
      </c>
      <c r="J53" s="479">
        <v>0</v>
      </c>
      <c r="K53" s="480" t="s">
        <v>351</v>
      </c>
      <c r="L53" s="481">
        <v>4.3E-3</v>
      </c>
      <c r="M53" s="179" t="s">
        <v>354</v>
      </c>
      <c r="N53" s="179" t="s">
        <v>354</v>
      </c>
      <c r="O53" s="179" t="s">
        <v>354</v>
      </c>
      <c r="P53" s="179" t="s">
        <v>354</v>
      </c>
      <c r="Q53" s="269">
        <v>40817</v>
      </c>
      <c r="R53" s="82">
        <v>44013</v>
      </c>
      <c r="S53" s="476" t="s">
        <v>404</v>
      </c>
    </row>
    <row r="54" spans="2:19">
      <c r="B54" s="476" t="s">
        <v>295</v>
      </c>
      <c r="C54" s="475" t="s">
        <v>379</v>
      </c>
      <c r="D54" s="476" t="s">
        <v>346</v>
      </c>
      <c r="E54" s="45" t="s">
        <v>346</v>
      </c>
      <c r="F54" s="476" t="s">
        <v>347</v>
      </c>
      <c r="G54" s="477">
        <v>0.67934782608695654</v>
      </c>
      <c r="H54" s="478">
        <v>1250000000</v>
      </c>
      <c r="I54" s="479">
        <v>1250000000</v>
      </c>
      <c r="J54" s="479">
        <v>0</v>
      </c>
      <c r="K54" s="480" t="s">
        <v>352</v>
      </c>
      <c r="L54" s="481">
        <v>8.0000000000000004E-4</v>
      </c>
      <c r="M54" s="179" t="s">
        <v>354</v>
      </c>
      <c r="N54" s="179" t="s">
        <v>354</v>
      </c>
      <c r="O54" s="179" t="s">
        <v>354</v>
      </c>
      <c r="P54" s="179" t="s">
        <v>354</v>
      </c>
      <c r="Q54" s="269">
        <v>40817</v>
      </c>
      <c r="R54" s="82">
        <v>44378</v>
      </c>
      <c r="S54" s="476" t="s">
        <v>405</v>
      </c>
    </row>
    <row r="55" spans="2:19">
      <c r="B55" s="476" t="s">
        <v>296</v>
      </c>
      <c r="C55" s="475" t="s">
        <v>380</v>
      </c>
      <c r="D55" s="476" t="s">
        <v>346</v>
      </c>
      <c r="E55" s="45" t="s">
        <v>346</v>
      </c>
      <c r="F55" s="476" t="s">
        <v>349</v>
      </c>
      <c r="G55" s="477">
        <v>0.67934782608695654</v>
      </c>
      <c r="H55" s="478">
        <v>1300000000</v>
      </c>
      <c r="I55" s="479">
        <v>1300000000</v>
      </c>
      <c r="J55" s="479">
        <v>0</v>
      </c>
      <c r="K55" s="480" t="s">
        <v>353</v>
      </c>
      <c r="L55" s="481">
        <v>8.9999999999999998E-4</v>
      </c>
      <c r="M55" s="179" t="s">
        <v>354</v>
      </c>
      <c r="N55" s="179" t="s">
        <v>354</v>
      </c>
      <c r="O55" s="179" t="s">
        <v>354</v>
      </c>
      <c r="P55" s="179" t="s">
        <v>354</v>
      </c>
      <c r="Q55" s="269">
        <v>40817</v>
      </c>
      <c r="R55" s="82">
        <v>44378</v>
      </c>
      <c r="S55" s="476" t="s">
        <v>405</v>
      </c>
    </row>
    <row r="56" spans="2:19">
      <c r="B56" s="476" t="s">
        <v>297</v>
      </c>
      <c r="C56" s="475" t="s">
        <v>381</v>
      </c>
      <c r="D56" s="476" t="s">
        <v>346</v>
      </c>
      <c r="E56" s="45" t="s">
        <v>346</v>
      </c>
      <c r="F56" s="476" t="s">
        <v>348</v>
      </c>
      <c r="G56" s="477" t="s">
        <v>354</v>
      </c>
      <c r="H56" s="478">
        <v>450000000</v>
      </c>
      <c r="I56" s="479">
        <v>450000000</v>
      </c>
      <c r="J56" s="479">
        <v>0</v>
      </c>
      <c r="K56" s="480" t="s">
        <v>351</v>
      </c>
      <c r="L56" s="481">
        <v>8.9999999999999998E-4</v>
      </c>
      <c r="M56" s="179" t="s">
        <v>354</v>
      </c>
      <c r="N56" s="179" t="s">
        <v>354</v>
      </c>
      <c r="O56" s="179" t="s">
        <v>354</v>
      </c>
      <c r="P56" s="179" t="s">
        <v>354</v>
      </c>
      <c r="Q56" s="269">
        <v>40817</v>
      </c>
      <c r="R56" s="82">
        <v>44378</v>
      </c>
      <c r="S56" s="476" t="s">
        <v>405</v>
      </c>
    </row>
    <row r="57" spans="2:19" ht="12.75" thickBot="1">
      <c r="B57" s="502" t="s">
        <v>304</v>
      </c>
      <c r="C57" s="503" t="s">
        <v>382</v>
      </c>
      <c r="D57" s="502" t="s">
        <v>346</v>
      </c>
      <c r="E57" s="287" t="s">
        <v>346</v>
      </c>
      <c r="F57" s="502" t="s">
        <v>347</v>
      </c>
      <c r="G57" s="504">
        <v>0.50200803212851408</v>
      </c>
      <c r="H57" s="505">
        <v>750000000</v>
      </c>
      <c r="I57" s="506">
        <v>750000000</v>
      </c>
      <c r="J57" s="506">
        <v>0</v>
      </c>
      <c r="K57" s="507" t="s">
        <v>352</v>
      </c>
      <c r="L57" s="508">
        <v>1E-3</v>
      </c>
      <c r="M57" s="125" t="s">
        <v>354</v>
      </c>
      <c r="N57" s="125" t="s">
        <v>354</v>
      </c>
      <c r="O57" s="125" t="s">
        <v>354</v>
      </c>
      <c r="P57" s="125" t="s">
        <v>354</v>
      </c>
      <c r="Q57" s="509">
        <v>41091</v>
      </c>
      <c r="R57" s="510">
        <v>44013</v>
      </c>
      <c r="S57" s="511" t="s">
        <v>409</v>
      </c>
    </row>
    <row r="58" spans="2:19">
      <c r="B58" s="498"/>
      <c r="J58" s="280"/>
      <c r="K58" s="265"/>
    </row>
  </sheetData>
  <mergeCells count="2">
    <mergeCell ref="I4:J4"/>
    <mergeCell ref="I35:J35"/>
  </mergeCells>
  <pageMargins left="0.70866141732283472" right="0.70866141732283472" top="0.74803149606299213" bottom="0.74803149606299213" header="0.31496062992125984" footer="0.31496062992125984"/>
  <pageSetup paperSize="9" scale="53" orientation="landscape" r:id="rId1"/>
  <headerFooter>
    <oddHeader xml:space="preserve">&amp;CHolmes Master Trust Investor Report - July 2012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S67"/>
  <sheetViews>
    <sheetView view="pageLayout" topLeftCell="D1" zoomScaleNormal="100" workbookViewId="0">
      <selection activeCell="J9" sqref="J9"/>
    </sheetView>
  </sheetViews>
  <sheetFormatPr defaultRowHeight="12"/>
  <cols>
    <col min="1" max="1" width="9.140625" style="595"/>
    <col min="2" max="2" width="29.28515625" customWidth="1"/>
    <col min="3" max="3" width="15.140625" bestFit="1" customWidth="1"/>
    <col min="4" max="4" width="16.7109375" customWidth="1"/>
    <col min="5" max="5" width="17.5703125" customWidth="1"/>
    <col min="6" max="6" width="17.7109375" bestFit="1" customWidth="1"/>
    <col min="7" max="7" width="17.7109375" style="294" customWidth="1"/>
    <col min="8" max="8" width="15.5703125" customWidth="1"/>
    <col min="9" max="9" width="15" customWidth="1"/>
    <col min="10" max="10" width="16.42578125" style="262" customWidth="1"/>
    <col min="11" max="11" width="15.140625" bestFit="1" customWidth="1"/>
    <col min="12" max="12" width="9.42578125" bestFit="1" customWidth="1"/>
    <col min="13" max="13" width="11.140625" bestFit="1" customWidth="1"/>
    <col min="14" max="14" width="17.42578125" customWidth="1"/>
    <col min="15" max="15" width="11" customWidth="1"/>
    <col min="16" max="16" width="13" bestFit="1" customWidth="1"/>
    <col min="17" max="17" width="9.42578125" customWidth="1"/>
    <col min="18" max="18" width="9.7109375" customWidth="1"/>
    <col min="19" max="19" width="10" customWidth="1"/>
  </cols>
  <sheetData>
    <row r="2" spans="2:19" ht="12.75" thickBot="1">
      <c r="B2" s="146" t="s">
        <v>103</v>
      </c>
      <c r="C2" s="42"/>
      <c r="D2" s="42"/>
      <c r="E2" s="147"/>
      <c r="F2" s="80"/>
      <c r="G2" s="290"/>
      <c r="H2" s="80"/>
      <c r="I2" s="80"/>
      <c r="J2" s="258"/>
      <c r="K2" s="80"/>
      <c r="L2" s="80"/>
      <c r="M2" s="80"/>
      <c r="N2" s="80"/>
      <c r="O2" s="80"/>
      <c r="P2" s="80"/>
      <c r="Q2" s="80"/>
      <c r="R2" s="80"/>
      <c r="S2" s="148"/>
    </row>
    <row r="3" spans="2:19">
      <c r="B3" s="149"/>
      <c r="C3" s="70"/>
      <c r="D3" s="70"/>
      <c r="E3" s="150"/>
      <c r="F3" s="4"/>
      <c r="G3" s="291"/>
      <c r="H3" s="4"/>
      <c r="I3" s="4"/>
      <c r="J3" s="259"/>
      <c r="K3" s="4"/>
      <c r="L3" s="4"/>
      <c r="M3" s="4"/>
      <c r="N3" s="4"/>
      <c r="O3" s="4"/>
      <c r="P3" s="4"/>
      <c r="Q3" s="4"/>
      <c r="R3" s="4"/>
      <c r="S3" s="4"/>
    </row>
    <row r="4" spans="2:19">
      <c r="B4" s="460" t="s">
        <v>104</v>
      </c>
      <c r="C4" s="151">
        <v>40494</v>
      </c>
      <c r="D4" s="151"/>
      <c r="E4" s="4"/>
      <c r="F4" s="149"/>
      <c r="G4" s="292"/>
      <c r="H4" s="4"/>
      <c r="I4" s="701" t="s">
        <v>124</v>
      </c>
      <c r="J4" s="701"/>
      <c r="K4" s="4"/>
      <c r="L4" s="4"/>
      <c r="M4" s="4"/>
      <c r="N4" s="4"/>
      <c r="O4" s="4"/>
      <c r="P4" s="4"/>
      <c r="Q4" s="4"/>
      <c r="R4" s="4"/>
      <c r="S4" s="4"/>
    </row>
    <row r="5" spans="2:19" ht="12.75" thickBot="1">
      <c r="B5" s="512"/>
      <c r="C5" s="512"/>
      <c r="D5" s="512"/>
      <c r="E5" s="512"/>
      <c r="F5" s="149"/>
      <c r="G5" s="513"/>
      <c r="H5" s="512"/>
      <c r="I5" s="512"/>
      <c r="J5" s="514"/>
      <c r="K5" s="512"/>
      <c r="L5" s="512"/>
      <c r="M5" s="512"/>
      <c r="N5" s="512"/>
      <c r="O5" s="512"/>
      <c r="P5" s="512"/>
      <c r="Q5" s="512"/>
      <c r="R5" s="512"/>
      <c r="S5" s="512"/>
    </row>
    <row r="6" spans="2:19" ht="54" customHeight="1" thickBot="1">
      <c r="B6" s="318" t="s">
        <v>125</v>
      </c>
      <c r="C6" s="468" t="s">
        <v>105</v>
      </c>
      <c r="D6" s="318" t="s">
        <v>421</v>
      </c>
      <c r="E6" s="318" t="s">
        <v>422</v>
      </c>
      <c r="F6" s="468" t="s">
        <v>106</v>
      </c>
      <c r="G6" s="515" t="s">
        <v>107</v>
      </c>
      <c r="H6" s="468" t="s">
        <v>108</v>
      </c>
      <c r="I6" s="468" t="s">
        <v>109</v>
      </c>
      <c r="J6" s="469" t="s">
        <v>110</v>
      </c>
      <c r="K6" s="468" t="s">
        <v>111</v>
      </c>
      <c r="L6" s="468" t="s">
        <v>112</v>
      </c>
      <c r="M6" s="468" t="s">
        <v>113</v>
      </c>
      <c r="N6" s="468" t="s">
        <v>114</v>
      </c>
      <c r="O6" s="468" t="s">
        <v>115</v>
      </c>
      <c r="P6" s="468" t="s">
        <v>116</v>
      </c>
      <c r="Q6" s="468" t="s">
        <v>117</v>
      </c>
      <c r="R6" s="468" t="s">
        <v>118</v>
      </c>
      <c r="S6" s="468" t="s">
        <v>152</v>
      </c>
    </row>
    <row r="7" spans="2:19">
      <c r="B7" s="152"/>
      <c r="C7" s="44"/>
      <c r="D7" s="44"/>
      <c r="E7" s="44"/>
      <c r="F7" s="44"/>
      <c r="G7" s="293"/>
      <c r="H7" s="154"/>
      <c r="I7" s="155"/>
      <c r="J7" s="260"/>
      <c r="K7" s="157"/>
      <c r="L7" s="516"/>
      <c r="M7" s="517"/>
      <c r="N7" s="517"/>
      <c r="O7" s="160"/>
      <c r="P7" s="518"/>
      <c r="Q7" s="162"/>
      <c r="R7" s="163"/>
      <c r="S7" s="164"/>
    </row>
    <row r="8" spans="2:19">
      <c r="B8" s="519" t="s">
        <v>119</v>
      </c>
      <c r="C8" s="45" t="s">
        <v>397</v>
      </c>
      <c r="D8" s="45" t="s">
        <v>420</v>
      </c>
      <c r="E8" s="45" t="s">
        <v>420</v>
      </c>
      <c r="F8" s="45" t="s">
        <v>347</v>
      </c>
      <c r="G8" s="483">
        <v>1.629</v>
      </c>
      <c r="H8" s="274">
        <v>500000000</v>
      </c>
      <c r="I8" s="520">
        <v>-500000000</v>
      </c>
      <c r="J8" s="261">
        <v>0</v>
      </c>
      <c r="K8" s="209" t="s">
        <v>350</v>
      </c>
      <c r="L8" s="521">
        <v>1.5E-3</v>
      </c>
      <c r="M8" s="179" t="s">
        <v>354</v>
      </c>
      <c r="N8" s="179" t="s">
        <v>354</v>
      </c>
      <c r="O8" s="179" t="s">
        <v>354</v>
      </c>
      <c r="P8" s="179" t="s">
        <v>354</v>
      </c>
      <c r="Q8" s="167" t="s">
        <v>402</v>
      </c>
      <c r="R8" s="82">
        <v>40817</v>
      </c>
      <c r="S8" s="168" t="s">
        <v>409</v>
      </c>
    </row>
    <row r="9" spans="2:19">
      <c r="B9" s="519" t="s">
        <v>120</v>
      </c>
      <c r="C9" s="45" t="s">
        <v>398</v>
      </c>
      <c r="D9" s="45" t="s">
        <v>346</v>
      </c>
      <c r="E9" s="45" t="s">
        <v>346</v>
      </c>
      <c r="F9" s="45" t="s">
        <v>347</v>
      </c>
      <c r="G9" s="483">
        <v>1.6279999999999999</v>
      </c>
      <c r="H9" s="274">
        <v>900000000</v>
      </c>
      <c r="I9" s="520">
        <v>0</v>
      </c>
      <c r="J9" s="261">
        <v>900000000</v>
      </c>
      <c r="K9" s="209" t="s">
        <v>352</v>
      </c>
      <c r="L9" s="521">
        <v>1.4E-2</v>
      </c>
      <c r="M9" s="522">
        <f>VLOOKUP(C9,[5]Bonds!$B$2:$Q$66,14,FALSE)/100</f>
        <v>1.8550999999999998E-2</v>
      </c>
      <c r="N9" s="474" t="s">
        <v>619</v>
      </c>
      <c r="O9" s="597">
        <v>41197</v>
      </c>
      <c r="P9" s="655">
        <f>VLOOKUP(C9,[5]Bonds!$B$2:$Q$66,16,FALSE)</f>
        <v>4220352.5</v>
      </c>
      <c r="Q9" s="167">
        <v>41730</v>
      </c>
      <c r="R9" s="82">
        <v>56523</v>
      </c>
      <c r="S9" s="168" t="s">
        <v>405</v>
      </c>
    </row>
    <row r="10" spans="2:19">
      <c r="B10" s="519" t="s">
        <v>121</v>
      </c>
      <c r="C10" s="45" t="s">
        <v>399</v>
      </c>
      <c r="D10" s="45" t="s">
        <v>346</v>
      </c>
      <c r="E10" s="45" t="s">
        <v>346</v>
      </c>
      <c r="F10" s="45" t="s">
        <v>349</v>
      </c>
      <c r="G10" s="483">
        <v>0.87619999999999998</v>
      </c>
      <c r="H10" s="274">
        <v>500000000</v>
      </c>
      <c r="I10" s="520">
        <v>0</v>
      </c>
      <c r="J10" s="261">
        <v>500000000</v>
      </c>
      <c r="K10" s="209" t="s">
        <v>353</v>
      </c>
      <c r="L10" s="521">
        <v>1.4E-2</v>
      </c>
      <c r="M10" s="522">
        <f>VLOOKUP(C10,[5]Bonds!$B$2:$Q$66,14,FALSE)/100</f>
        <v>1.8969999999999997E-2</v>
      </c>
      <c r="N10" s="474" t="s">
        <v>619</v>
      </c>
      <c r="O10" s="597">
        <v>41197</v>
      </c>
      <c r="P10" s="655">
        <f>VLOOKUP(C10,[5]Bonds!$B$2:$Q$66,16,FALSE)</f>
        <v>2397597.222222222</v>
      </c>
      <c r="Q10" s="167">
        <v>41730</v>
      </c>
      <c r="R10" s="82">
        <v>56523</v>
      </c>
      <c r="S10" s="168" t="s">
        <v>405</v>
      </c>
    </row>
    <row r="11" spans="2:19">
      <c r="B11" s="519" t="s">
        <v>122</v>
      </c>
      <c r="C11" s="45" t="s">
        <v>400</v>
      </c>
      <c r="D11" s="45" t="s">
        <v>346</v>
      </c>
      <c r="E11" s="45" t="s">
        <v>346</v>
      </c>
      <c r="F11" s="45" t="s">
        <v>349</v>
      </c>
      <c r="G11" s="483">
        <v>0.87619999999999998</v>
      </c>
      <c r="H11" s="274">
        <v>750000000</v>
      </c>
      <c r="I11" s="520">
        <v>0</v>
      </c>
      <c r="J11" s="261">
        <v>750000000</v>
      </c>
      <c r="K11" s="209" t="s">
        <v>353</v>
      </c>
      <c r="L11" s="521">
        <v>1.4999999999999999E-2</v>
      </c>
      <c r="M11" s="522">
        <f>VLOOKUP(C11,[5]Bonds!$B$2:$Q$66,14,FALSE)/100</f>
        <v>1.9969999999999998E-2</v>
      </c>
      <c r="N11" s="474" t="s">
        <v>619</v>
      </c>
      <c r="O11" s="597">
        <v>41197</v>
      </c>
      <c r="P11" s="655">
        <f>VLOOKUP(C11,[5]Bonds!$B$2:$Q$66,16,FALSE)</f>
        <v>3785979.166666667</v>
      </c>
      <c r="Q11" s="167">
        <v>42370</v>
      </c>
      <c r="R11" s="82">
        <v>56523</v>
      </c>
      <c r="S11" s="168" t="s">
        <v>405</v>
      </c>
    </row>
    <row r="12" spans="2:19">
      <c r="B12" s="519" t="s">
        <v>123</v>
      </c>
      <c r="C12" s="45" t="s">
        <v>423</v>
      </c>
      <c r="D12" s="45" t="s">
        <v>346</v>
      </c>
      <c r="E12" s="45" t="s">
        <v>346</v>
      </c>
      <c r="F12" s="45" t="s">
        <v>348</v>
      </c>
      <c r="G12" s="291" t="s">
        <v>354</v>
      </c>
      <c r="H12" s="274">
        <v>375000000</v>
      </c>
      <c r="I12" s="520">
        <v>0</v>
      </c>
      <c r="J12" s="261">
        <v>375000000</v>
      </c>
      <c r="K12" s="209" t="s">
        <v>403</v>
      </c>
      <c r="L12" s="521"/>
      <c r="M12" s="522">
        <f>VLOOKUP(C12,[5]Bonds!$B$2:$Q$66,14,FALSE)/100</f>
        <v>4.0090000000000001E-2</v>
      </c>
      <c r="N12" s="523" t="s">
        <v>545</v>
      </c>
      <c r="O12" s="597">
        <v>41197</v>
      </c>
      <c r="P12" s="655">
        <f>VLOOKUP(C12,[5]Bonds!$B$2:$Q$66,16,FALSE)</f>
        <v>7516875</v>
      </c>
      <c r="Q12" s="167">
        <v>43009</v>
      </c>
      <c r="R12" s="82">
        <v>56523</v>
      </c>
      <c r="S12" s="168" t="s">
        <v>409</v>
      </c>
    </row>
    <row r="13" spans="2:19">
      <c r="B13" s="519" t="s">
        <v>126</v>
      </c>
      <c r="C13" s="45" t="s">
        <v>401</v>
      </c>
      <c r="D13" s="45" t="s">
        <v>402</v>
      </c>
      <c r="E13" s="45" t="s">
        <v>402</v>
      </c>
      <c r="F13" s="45" t="s">
        <v>348</v>
      </c>
      <c r="G13" s="291" t="s">
        <v>354</v>
      </c>
      <c r="H13" s="274">
        <v>600000000</v>
      </c>
      <c r="I13" s="520">
        <v>0</v>
      </c>
      <c r="J13" s="261">
        <v>600000000</v>
      </c>
      <c r="K13" s="209" t="s">
        <v>351</v>
      </c>
      <c r="L13" s="521">
        <v>8.9999999999999993E-3</v>
      </c>
      <c r="M13" s="522">
        <f>VLOOKUP(C13,[5]Bonds!$B$2:$Q$66,14,FALSE)/100</f>
        <v>1.7283800000000002E-2</v>
      </c>
      <c r="N13" s="474" t="s">
        <v>619</v>
      </c>
      <c r="O13" s="597">
        <v>41197</v>
      </c>
      <c r="P13" s="655">
        <f>VLOOKUP(C13,[5]Bonds!$B$2:$Q$66,16,FALSE)</f>
        <v>2578402.9508196726</v>
      </c>
      <c r="Q13" s="167" t="s">
        <v>402</v>
      </c>
      <c r="R13" s="82">
        <v>56523</v>
      </c>
      <c r="S13" s="168" t="s">
        <v>404</v>
      </c>
    </row>
    <row r="14" spans="2:19" ht="12.75" thickBot="1">
      <c r="B14" s="524"/>
      <c r="C14" s="525"/>
      <c r="D14" s="525"/>
      <c r="E14" s="525"/>
      <c r="F14" s="525"/>
      <c r="G14" s="526"/>
      <c r="H14" s="525"/>
      <c r="I14" s="461"/>
      <c r="J14" s="527"/>
      <c r="K14" s="461"/>
      <c r="L14" s="524"/>
      <c r="M14" s="524"/>
      <c r="N14" s="524"/>
      <c r="O14" s="525"/>
      <c r="P14" s="528"/>
      <c r="Q14" s="461"/>
      <c r="R14" s="525"/>
      <c r="S14" s="529"/>
    </row>
    <row r="15" spans="2:19">
      <c r="B15" s="498"/>
      <c r="C15" s="4"/>
      <c r="D15" s="4"/>
      <c r="E15" s="4"/>
      <c r="F15" s="4"/>
      <c r="G15" s="292"/>
      <c r="H15" s="121"/>
      <c r="I15" s="48"/>
      <c r="J15" s="289"/>
      <c r="K15" s="48"/>
      <c r="L15" s="48"/>
      <c r="M15" s="48"/>
      <c r="N15" s="83"/>
      <c r="O15" s="83"/>
      <c r="P15" s="84"/>
      <c r="Q15" s="85"/>
      <c r="R15" s="4"/>
      <c r="S15" s="5"/>
    </row>
    <row r="16" spans="2:19">
      <c r="B16" s="149"/>
      <c r="C16" s="48"/>
      <c r="D16" s="48"/>
      <c r="E16" s="48"/>
      <c r="F16" s="48"/>
      <c r="G16" s="291"/>
      <c r="H16" s="169"/>
      <c r="I16" s="65"/>
      <c r="J16" s="276"/>
      <c r="K16" s="165"/>
      <c r="L16" s="170"/>
      <c r="M16" s="171"/>
      <c r="N16" s="172"/>
      <c r="O16" s="166"/>
      <c r="P16" s="173"/>
      <c r="Q16" s="167"/>
      <c r="R16" s="174"/>
      <c r="S16" s="175"/>
    </row>
    <row r="18" spans="2:19">
      <c r="B18" s="460" t="s">
        <v>104</v>
      </c>
      <c r="C18" s="151">
        <v>40583</v>
      </c>
      <c r="D18" s="151"/>
      <c r="E18" s="4"/>
      <c r="F18" s="149"/>
      <c r="G18" s="292"/>
      <c r="H18" s="4"/>
      <c r="I18" s="701" t="s">
        <v>127</v>
      </c>
      <c r="J18" s="701"/>
      <c r="K18" s="4"/>
      <c r="L18" s="4"/>
      <c r="M18" s="4"/>
      <c r="N18" s="4"/>
      <c r="O18" s="4"/>
      <c r="P18" s="4"/>
      <c r="Q18" s="4"/>
      <c r="R18" s="4"/>
      <c r="S18" s="4"/>
    </row>
    <row r="19" spans="2:19" ht="12.75" thickBot="1">
      <c r="B19" s="512"/>
      <c r="C19" s="512"/>
      <c r="D19" s="512"/>
      <c r="E19" s="512"/>
      <c r="F19" s="149"/>
      <c r="G19" s="513"/>
      <c r="H19" s="512"/>
      <c r="I19" s="512"/>
      <c r="J19" s="514"/>
      <c r="K19" s="512"/>
      <c r="L19" s="512"/>
      <c r="M19" s="512"/>
      <c r="N19" s="512"/>
      <c r="O19" s="512"/>
      <c r="P19" s="512"/>
      <c r="Q19" s="512"/>
      <c r="R19" s="512"/>
      <c r="S19" s="512"/>
    </row>
    <row r="20" spans="2:19" ht="54.75" customHeight="1" thickBot="1">
      <c r="B20" s="318" t="s">
        <v>128</v>
      </c>
      <c r="C20" s="468" t="s">
        <v>105</v>
      </c>
      <c r="D20" s="318" t="s">
        <v>421</v>
      </c>
      <c r="E20" s="318" t="s">
        <v>422</v>
      </c>
      <c r="F20" s="468" t="s">
        <v>106</v>
      </c>
      <c r="G20" s="515" t="s">
        <v>107</v>
      </c>
      <c r="H20" s="468" t="s">
        <v>108</v>
      </c>
      <c r="I20" s="468" t="s">
        <v>109</v>
      </c>
      <c r="J20" s="469" t="s">
        <v>110</v>
      </c>
      <c r="K20" s="468" t="s">
        <v>111</v>
      </c>
      <c r="L20" s="468" t="s">
        <v>112</v>
      </c>
      <c r="M20" s="468" t="s">
        <v>113</v>
      </c>
      <c r="N20" s="468" t="s">
        <v>114</v>
      </c>
      <c r="O20" s="468" t="s">
        <v>115</v>
      </c>
      <c r="P20" s="468" t="s">
        <v>116</v>
      </c>
      <c r="Q20" s="468" t="s">
        <v>117</v>
      </c>
      <c r="R20" s="468" t="s">
        <v>118</v>
      </c>
      <c r="S20" s="468" t="s">
        <v>152</v>
      </c>
    </row>
    <row r="21" spans="2:19">
      <c r="B21" s="152"/>
      <c r="C21" s="44"/>
      <c r="D21" s="44"/>
      <c r="E21" s="153"/>
      <c r="F21" s="44"/>
      <c r="G21" s="293"/>
      <c r="H21" s="154"/>
      <c r="I21" s="155"/>
      <c r="J21" s="260"/>
      <c r="K21" s="157"/>
      <c r="L21" s="158"/>
      <c r="M21" s="159"/>
      <c r="N21" s="160"/>
      <c r="O21" s="159"/>
      <c r="P21" s="161"/>
      <c r="Q21" s="162"/>
      <c r="R21" s="163"/>
      <c r="S21" s="164"/>
    </row>
    <row r="22" spans="2:19">
      <c r="B22" s="519" t="s">
        <v>119</v>
      </c>
      <c r="C22" s="45" t="s">
        <v>406</v>
      </c>
      <c r="D22" s="45" t="s">
        <v>419</v>
      </c>
      <c r="E22" s="48" t="s">
        <v>419</v>
      </c>
      <c r="F22" s="45" t="s">
        <v>347</v>
      </c>
      <c r="G22" s="291">
        <v>1.6198999999999999</v>
      </c>
      <c r="H22" s="176">
        <v>500000000</v>
      </c>
      <c r="I22" s="520">
        <v>-500000000</v>
      </c>
      <c r="J22" s="261">
        <v>0</v>
      </c>
      <c r="K22" s="209" t="s">
        <v>350</v>
      </c>
      <c r="L22" s="210">
        <v>1.4E-3</v>
      </c>
      <c r="M22" s="179" t="s">
        <v>354</v>
      </c>
      <c r="N22" s="179" t="s">
        <v>354</v>
      </c>
      <c r="O22" s="179" t="s">
        <v>354</v>
      </c>
      <c r="P22" s="179" t="s">
        <v>354</v>
      </c>
      <c r="Q22" s="167" t="s">
        <v>402</v>
      </c>
      <c r="R22" s="82">
        <v>40909</v>
      </c>
      <c r="S22" s="168" t="s">
        <v>409</v>
      </c>
    </row>
    <row r="23" spans="2:19">
      <c r="B23" s="519" t="s">
        <v>120</v>
      </c>
      <c r="C23" s="45" t="s">
        <v>407</v>
      </c>
      <c r="D23" s="45" t="s">
        <v>346</v>
      </c>
      <c r="E23" s="48" t="s">
        <v>346</v>
      </c>
      <c r="F23" s="45" t="s">
        <v>347</v>
      </c>
      <c r="G23" s="291">
        <v>1.6198999999999999</v>
      </c>
      <c r="H23" s="176">
        <v>700000000</v>
      </c>
      <c r="I23" s="520">
        <v>0</v>
      </c>
      <c r="J23" s="261">
        <v>700000000</v>
      </c>
      <c r="K23" s="209" t="s">
        <v>352</v>
      </c>
      <c r="L23" s="210">
        <v>1.35E-2</v>
      </c>
      <c r="M23" s="522">
        <f>VLOOKUP(C23,[5]Bonds!$B$2:$Q$66,14,FALSE)/100</f>
        <v>1.8051000000000001E-2</v>
      </c>
      <c r="N23" s="474" t="s">
        <v>619</v>
      </c>
      <c r="O23" s="597">
        <v>41197</v>
      </c>
      <c r="P23" s="655">
        <f>VLOOKUP(C23,[5]Bonds!$B$2:$Q$66,16,FALSE)</f>
        <v>3194024.166666667</v>
      </c>
      <c r="Q23" s="167">
        <v>41821</v>
      </c>
      <c r="R23" s="82">
        <v>56523</v>
      </c>
      <c r="S23" s="168" t="s">
        <v>405</v>
      </c>
    </row>
    <row r="24" spans="2:19">
      <c r="B24" s="519" t="s">
        <v>121</v>
      </c>
      <c r="C24" s="45" t="s">
        <v>424</v>
      </c>
      <c r="D24" s="45" t="s">
        <v>346</v>
      </c>
      <c r="E24" s="48" t="s">
        <v>346</v>
      </c>
      <c r="F24" s="45" t="s">
        <v>349</v>
      </c>
      <c r="G24" s="291">
        <v>0.85299999999999998</v>
      </c>
      <c r="H24" s="176">
        <v>650000000</v>
      </c>
      <c r="I24" s="520">
        <v>0</v>
      </c>
      <c r="J24" s="261">
        <v>650000000</v>
      </c>
      <c r="K24" s="209" t="s">
        <v>353</v>
      </c>
      <c r="L24" s="210">
        <v>1.35E-2</v>
      </c>
      <c r="M24" s="522">
        <f>VLOOKUP(C24,[5]Bonds!$B$2:$Q$66,14,FALSE)/100</f>
        <v>1.847E-2</v>
      </c>
      <c r="N24" s="474" t="s">
        <v>619</v>
      </c>
      <c r="O24" s="597">
        <v>41197</v>
      </c>
      <c r="P24" s="655">
        <f>VLOOKUP(C24,[5]Bonds!$B$2:$Q$66,16,FALSE)</f>
        <v>3034723.611111111</v>
      </c>
      <c r="Q24" s="167">
        <v>41821</v>
      </c>
      <c r="R24" s="82">
        <v>56523</v>
      </c>
      <c r="S24" s="168" t="s">
        <v>405</v>
      </c>
    </row>
    <row r="25" spans="2:19">
      <c r="B25" s="519" t="s">
        <v>122</v>
      </c>
      <c r="C25" s="45" t="s">
        <v>425</v>
      </c>
      <c r="D25" s="45" t="s">
        <v>346</v>
      </c>
      <c r="E25" s="48" t="s">
        <v>346</v>
      </c>
      <c r="F25" s="45" t="s">
        <v>349</v>
      </c>
      <c r="G25" s="291">
        <v>0.85299999999999998</v>
      </c>
      <c r="H25" s="176">
        <v>500000000</v>
      </c>
      <c r="I25" s="520">
        <v>0</v>
      </c>
      <c r="J25" s="261">
        <v>500000000</v>
      </c>
      <c r="K25" s="209" t="s">
        <v>353</v>
      </c>
      <c r="L25" s="210">
        <v>1.4500000000000001E-2</v>
      </c>
      <c r="M25" s="522">
        <f>VLOOKUP(C25,[5]Bonds!$B$2:$Q$66,14,FALSE)/100</f>
        <v>1.9469999999999998E-2</v>
      </c>
      <c r="N25" s="474" t="s">
        <v>619</v>
      </c>
      <c r="O25" s="597">
        <v>41197</v>
      </c>
      <c r="P25" s="655">
        <f>VLOOKUP(C25,[5]Bonds!$B$2:$Q$66,16,FALSE)</f>
        <v>2460791.6666666665</v>
      </c>
      <c r="Q25" s="167">
        <v>42461</v>
      </c>
      <c r="R25" s="82">
        <v>56523</v>
      </c>
      <c r="S25" s="168" t="s">
        <v>405</v>
      </c>
    </row>
    <row r="26" spans="2:19">
      <c r="B26" s="519" t="s">
        <v>123</v>
      </c>
      <c r="C26" s="45" t="s">
        <v>426</v>
      </c>
      <c r="D26" s="45" t="s">
        <v>346</v>
      </c>
      <c r="E26" s="48" t="s">
        <v>346</v>
      </c>
      <c r="F26" s="45" t="s">
        <v>348</v>
      </c>
      <c r="G26" s="291" t="s">
        <v>354</v>
      </c>
      <c r="H26" s="176">
        <v>325000000</v>
      </c>
      <c r="I26" s="520">
        <v>0</v>
      </c>
      <c r="J26" s="261">
        <v>325000000</v>
      </c>
      <c r="K26" s="209" t="s">
        <v>351</v>
      </c>
      <c r="L26" s="210">
        <v>1.4500000000000001E-2</v>
      </c>
      <c r="M26" s="522">
        <f>VLOOKUP(C26,[5]Bonds!$B$2:$Q$66,14,FALSE)/100</f>
        <v>2.27838E-2</v>
      </c>
      <c r="N26" s="474" t="s">
        <v>619</v>
      </c>
      <c r="O26" s="597">
        <v>41197</v>
      </c>
      <c r="P26" s="655">
        <f>VLOOKUP(C26,[5]Bonds!$B$2:$Q$66,16,FALSE)</f>
        <v>1841067.9918032787</v>
      </c>
      <c r="Q26" s="167">
        <v>42461</v>
      </c>
      <c r="R26" s="82">
        <v>56523</v>
      </c>
      <c r="S26" s="168" t="s">
        <v>405</v>
      </c>
    </row>
    <row r="27" spans="2:19">
      <c r="B27" s="519" t="s">
        <v>126</v>
      </c>
      <c r="C27" s="45" t="s">
        <v>408</v>
      </c>
      <c r="D27" s="45" t="s">
        <v>402</v>
      </c>
      <c r="E27" s="48" t="s">
        <v>402</v>
      </c>
      <c r="F27" s="45" t="s">
        <v>348</v>
      </c>
      <c r="G27" s="291" t="s">
        <v>354</v>
      </c>
      <c r="H27" s="176">
        <v>450000000</v>
      </c>
      <c r="I27" s="520">
        <v>0</v>
      </c>
      <c r="J27" s="261">
        <v>450000000</v>
      </c>
      <c r="K27" s="209" t="s">
        <v>351</v>
      </c>
      <c r="L27" s="210">
        <v>8.9999999999999993E-3</v>
      </c>
      <c r="M27" s="522">
        <f>VLOOKUP(C27,[5]Bonds!$B$2:$Q$66,14,FALSE)/100</f>
        <v>1.7283800000000002E-2</v>
      </c>
      <c r="N27" s="474" t="s">
        <v>619</v>
      </c>
      <c r="O27" s="597">
        <v>41197</v>
      </c>
      <c r="P27" s="655">
        <f>VLOOKUP(C27,[5]Bonds!$B$2:$Q$66,16,FALSE)</f>
        <v>1933802.2131147541</v>
      </c>
      <c r="Q27" s="167" t="s">
        <v>402</v>
      </c>
      <c r="R27" s="82">
        <v>56523</v>
      </c>
      <c r="S27" s="168" t="s">
        <v>404</v>
      </c>
    </row>
    <row r="28" spans="2:19" ht="12.75" thickBot="1">
      <c r="B28" s="524"/>
      <c r="C28" s="525"/>
      <c r="D28" s="525"/>
      <c r="E28" s="461"/>
      <c r="F28" s="525"/>
      <c r="G28" s="526"/>
      <c r="H28" s="525"/>
      <c r="I28" s="461"/>
      <c r="J28" s="527"/>
      <c r="K28" s="461"/>
      <c r="L28" s="525"/>
      <c r="M28" s="461"/>
      <c r="N28" s="525"/>
      <c r="O28" s="461"/>
      <c r="P28" s="530"/>
      <c r="Q28" s="461"/>
      <c r="R28" s="525"/>
      <c r="S28" s="529"/>
    </row>
    <row r="29" spans="2:19">
      <c r="B29" s="498"/>
      <c r="C29" s="4"/>
      <c r="D29" s="4"/>
      <c r="E29" s="4"/>
      <c r="F29" s="4"/>
      <c r="G29" s="292"/>
      <c r="H29" s="121"/>
      <c r="I29" s="48"/>
      <c r="J29" s="289"/>
      <c r="K29" s="48"/>
      <c r="L29" s="48"/>
      <c r="M29" s="48"/>
      <c r="N29" s="83"/>
      <c r="O29" s="83"/>
      <c r="P29" s="84"/>
      <c r="Q29" s="85"/>
      <c r="R29" s="4"/>
      <c r="S29" s="5"/>
    </row>
    <row r="32" spans="2:19">
      <c r="B32" s="460" t="s">
        <v>104</v>
      </c>
      <c r="C32" s="151">
        <v>40627</v>
      </c>
      <c r="D32" s="151"/>
      <c r="E32" s="4"/>
      <c r="F32" s="149"/>
      <c r="G32" s="292"/>
      <c r="H32" s="4"/>
      <c r="I32" s="701" t="s">
        <v>172</v>
      </c>
      <c r="J32" s="701"/>
      <c r="K32" s="4"/>
      <c r="L32" s="4"/>
      <c r="M32" s="4"/>
      <c r="N32" s="4"/>
      <c r="O32" s="4"/>
      <c r="P32" s="4"/>
      <c r="Q32" s="4"/>
      <c r="R32" s="4"/>
      <c r="S32" s="4"/>
    </row>
    <row r="33" spans="2:19" ht="12.75" thickBot="1">
      <c r="B33" s="512"/>
      <c r="C33" s="512"/>
      <c r="D33" s="512"/>
      <c r="E33" s="512"/>
      <c r="F33" s="149"/>
      <c r="G33" s="513"/>
      <c r="H33" s="512"/>
      <c r="I33" s="512"/>
      <c r="J33" s="514"/>
      <c r="K33" s="512"/>
      <c r="L33" s="512"/>
      <c r="M33" s="512"/>
      <c r="N33" s="512"/>
      <c r="O33" s="512"/>
      <c r="P33" s="512"/>
      <c r="Q33" s="512"/>
      <c r="R33" s="512"/>
      <c r="S33" s="512"/>
    </row>
    <row r="34" spans="2:19" ht="54" customHeight="1" thickBot="1">
      <c r="B34" s="318" t="s">
        <v>173</v>
      </c>
      <c r="C34" s="468" t="s">
        <v>105</v>
      </c>
      <c r="D34" s="318" t="s">
        <v>421</v>
      </c>
      <c r="E34" s="318" t="s">
        <v>422</v>
      </c>
      <c r="F34" s="468" t="s">
        <v>106</v>
      </c>
      <c r="G34" s="515" t="s">
        <v>107</v>
      </c>
      <c r="H34" s="468" t="s">
        <v>108</v>
      </c>
      <c r="I34" s="468" t="s">
        <v>109</v>
      </c>
      <c r="J34" s="469" t="s">
        <v>110</v>
      </c>
      <c r="K34" s="468" t="s">
        <v>111</v>
      </c>
      <c r="L34" s="468" t="s">
        <v>112</v>
      </c>
      <c r="M34" s="468" t="s">
        <v>113</v>
      </c>
      <c r="N34" s="468" t="s">
        <v>114</v>
      </c>
      <c r="O34" s="468" t="s">
        <v>115</v>
      </c>
      <c r="P34" s="468" t="s">
        <v>116</v>
      </c>
      <c r="Q34" s="468" t="s">
        <v>117</v>
      </c>
      <c r="R34" s="468" t="s">
        <v>118</v>
      </c>
      <c r="S34" s="468" t="s">
        <v>152</v>
      </c>
    </row>
    <row r="35" spans="2:19">
      <c r="B35" s="152"/>
      <c r="C35" s="44"/>
      <c r="D35" s="44"/>
      <c r="E35" s="153"/>
      <c r="F35" s="44"/>
      <c r="G35" s="293"/>
      <c r="H35" s="154"/>
      <c r="I35" s="155"/>
      <c r="J35" s="260"/>
      <c r="K35" s="157"/>
      <c r="L35" s="158"/>
      <c r="M35" s="159"/>
      <c r="N35" s="160"/>
      <c r="O35" s="159"/>
      <c r="P35" s="161"/>
      <c r="Q35" s="162"/>
      <c r="R35" s="163"/>
      <c r="S35" s="164"/>
    </row>
    <row r="36" spans="2:19">
      <c r="B36" s="531" t="s">
        <v>119</v>
      </c>
      <c r="C36" s="45" t="s">
        <v>410</v>
      </c>
      <c r="D36" s="45" t="s">
        <v>346</v>
      </c>
      <c r="E36" s="48" t="s">
        <v>346</v>
      </c>
      <c r="F36" s="45" t="s">
        <v>348</v>
      </c>
      <c r="G36" s="291" t="s">
        <v>354</v>
      </c>
      <c r="H36" s="176">
        <v>250000000</v>
      </c>
      <c r="I36" s="520">
        <v>0</v>
      </c>
      <c r="J36" s="261">
        <v>250000000</v>
      </c>
      <c r="K36" s="209" t="s">
        <v>351</v>
      </c>
      <c r="L36" s="210">
        <v>1.1599999999999999E-2</v>
      </c>
      <c r="M36" s="522">
        <f>VLOOKUP(C36,[5]Bonds!$B$2:$Q$66,14,FALSE)/100</f>
        <v>1.9883799999999997E-2</v>
      </c>
      <c r="N36" s="474" t="s">
        <v>619</v>
      </c>
      <c r="O36" s="597">
        <v>41197</v>
      </c>
      <c r="P36" s="655">
        <f>VLOOKUP(C36,[5]Bonds!$B$2:$Q$66,16,FALSE)</f>
        <v>1235946.5846994533</v>
      </c>
      <c r="Q36" s="167">
        <v>41821</v>
      </c>
      <c r="R36" s="82">
        <v>56523</v>
      </c>
      <c r="S36" s="168" t="s">
        <v>405</v>
      </c>
    </row>
    <row r="37" spans="2:19" ht="12.75" thickBot="1">
      <c r="B37" s="524"/>
      <c r="C37" s="525"/>
      <c r="D37" s="525"/>
      <c r="E37" s="461"/>
      <c r="F37" s="525"/>
      <c r="G37" s="526"/>
      <c r="H37" s="525"/>
      <c r="I37" s="461"/>
      <c r="J37" s="527"/>
      <c r="K37" s="461"/>
      <c r="L37" s="525"/>
      <c r="M37" s="461"/>
      <c r="N37" s="525"/>
      <c r="O37" s="461"/>
      <c r="P37" s="530"/>
      <c r="Q37" s="461"/>
      <c r="R37" s="525"/>
      <c r="S37" s="529"/>
    </row>
    <row r="38" spans="2:19">
      <c r="B38" s="498"/>
      <c r="C38" s="4"/>
      <c r="D38" s="4"/>
      <c r="E38" s="4"/>
      <c r="F38" s="4"/>
      <c r="G38" s="292"/>
      <c r="H38" s="121"/>
      <c r="I38" s="48"/>
      <c r="J38" s="289"/>
      <c r="K38" s="48"/>
      <c r="L38" s="48"/>
      <c r="M38" s="48"/>
      <c r="N38" s="83"/>
      <c r="O38" s="83"/>
      <c r="P38" s="84"/>
      <c r="Q38" s="85"/>
      <c r="R38" s="4"/>
      <c r="S38" s="5"/>
    </row>
    <row r="41" spans="2:19">
      <c r="B41" s="460" t="s">
        <v>104</v>
      </c>
      <c r="C41" s="151">
        <v>40807</v>
      </c>
      <c r="D41" s="151"/>
      <c r="E41" s="4"/>
      <c r="F41" s="149"/>
      <c r="G41" s="292"/>
      <c r="H41" s="4"/>
      <c r="I41" s="701" t="s">
        <v>271</v>
      </c>
      <c r="J41" s="701"/>
      <c r="K41" s="4"/>
      <c r="L41" s="4"/>
      <c r="M41" s="4"/>
      <c r="N41" s="4"/>
      <c r="O41" s="4"/>
      <c r="P41" s="4"/>
      <c r="Q41" s="4"/>
      <c r="R41" s="4"/>
      <c r="S41" s="4"/>
    </row>
    <row r="42" spans="2:19" ht="10.5" customHeight="1" thickBot="1">
      <c r="B42" s="512"/>
      <c r="C42" s="512"/>
      <c r="D42" s="512"/>
      <c r="E42" s="512"/>
      <c r="F42" s="149"/>
      <c r="G42" s="513"/>
      <c r="H42" s="512"/>
      <c r="I42" s="512"/>
      <c r="J42" s="514"/>
      <c r="K42" s="512"/>
      <c r="L42" s="512"/>
      <c r="M42" s="512"/>
      <c r="N42" s="512"/>
      <c r="O42" s="512"/>
      <c r="P42" s="512"/>
      <c r="Q42" s="512"/>
      <c r="R42" s="512"/>
      <c r="S42" s="512"/>
    </row>
    <row r="43" spans="2:19" ht="54" customHeight="1" thickBot="1">
      <c r="B43" s="318" t="s">
        <v>272</v>
      </c>
      <c r="C43" s="468" t="s">
        <v>105</v>
      </c>
      <c r="D43" s="318" t="s">
        <v>421</v>
      </c>
      <c r="E43" s="318" t="s">
        <v>422</v>
      </c>
      <c r="F43" s="468" t="s">
        <v>106</v>
      </c>
      <c r="G43" s="515" t="s">
        <v>107</v>
      </c>
      <c r="H43" s="468" t="s">
        <v>108</v>
      </c>
      <c r="I43" s="468" t="s">
        <v>109</v>
      </c>
      <c r="J43" s="469" t="s">
        <v>110</v>
      </c>
      <c r="K43" s="468" t="s">
        <v>111</v>
      </c>
      <c r="L43" s="468" t="s">
        <v>112</v>
      </c>
      <c r="M43" s="468" t="s">
        <v>113</v>
      </c>
      <c r="N43" s="468" t="s">
        <v>114</v>
      </c>
      <c r="O43" s="468" t="s">
        <v>115</v>
      </c>
      <c r="P43" s="468" t="s">
        <v>116</v>
      </c>
      <c r="Q43" s="468" t="s">
        <v>117</v>
      </c>
      <c r="R43" s="468" t="s">
        <v>118</v>
      </c>
      <c r="S43" s="468" t="s">
        <v>152</v>
      </c>
    </row>
    <row r="44" spans="2:19">
      <c r="B44" s="152"/>
      <c r="C44" s="44"/>
      <c r="D44" s="44"/>
      <c r="E44" s="153"/>
      <c r="F44" s="44"/>
      <c r="G44" s="293"/>
      <c r="H44" s="154"/>
      <c r="I44" s="155"/>
      <c r="J44" s="260"/>
      <c r="K44" s="157"/>
      <c r="L44" s="158"/>
      <c r="M44" s="159"/>
      <c r="N44" s="160"/>
      <c r="O44" s="159"/>
      <c r="P44" s="161"/>
      <c r="Q44" s="162"/>
      <c r="R44" s="163"/>
      <c r="S44" s="164"/>
    </row>
    <row r="45" spans="2:19">
      <c r="B45" s="519" t="s">
        <v>119</v>
      </c>
      <c r="C45" s="45" t="s">
        <v>411</v>
      </c>
      <c r="D45" s="45" t="s">
        <v>419</v>
      </c>
      <c r="E45" s="48" t="s">
        <v>419</v>
      </c>
      <c r="F45" s="45" t="s">
        <v>347</v>
      </c>
      <c r="G45" s="291">
        <v>1.5793999999999999</v>
      </c>
      <c r="H45" s="176">
        <v>500000000</v>
      </c>
      <c r="I45" s="520">
        <v>500000000</v>
      </c>
      <c r="J45" s="261">
        <v>0</v>
      </c>
      <c r="K45" s="209" t="s">
        <v>350</v>
      </c>
      <c r="L45" s="210">
        <v>1.2999999999999999E-3</v>
      </c>
      <c r="M45" s="179" t="s">
        <v>354</v>
      </c>
      <c r="N45" s="179" t="s">
        <v>354</v>
      </c>
      <c r="O45" s="179" t="s">
        <v>354</v>
      </c>
      <c r="P45" s="655"/>
      <c r="Q45" s="167" t="s">
        <v>402</v>
      </c>
      <c r="R45" s="82">
        <v>41091</v>
      </c>
      <c r="S45" s="168" t="s">
        <v>409</v>
      </c>
    </row>
    <row r="46" spans="2:19">
      <c r="B46" s="519" t="s">
        <v>120</v>
      </c>
      <c r="C46" s="45" t="s">
        <v>412</v>
      </c>
      <c r="D46" s="45" t="s">
        <v>346</v>
      </c>
      <c r="E46" s="48" t="s">
        <v>346</v>
      </c>
      <c r="F46" s="45" t="s">
        <v>347</v>
      </c>
      <c r="G46" s="291">
        <v>1.5767500000000001</v>
      </c>
      <c r="H46" s="176">
        <v>2000000000</v>
      </c>
      <c r="I46" s="520">
        <v>0</v>
      </c>
      <c r="J46" s="261">
        <v>2000000000</v>
      </c>
      <c r="K46" s="209" t="s">
        <v>352</v>
      </c>
      <c r="L46" s="210">
        <v>1.55E-2</v>
      </c>
      <c r="M46" s="522">
        <f>VLOOKUP(C46,[5]Bonds!$B$2:$Q$66,14,FALSE)/100</f>
        <v>2.0050999999999999E-2</v>
      </c>
      <c r="N46" s="474" t="s">
        <v>619</v>
      </c>
      <c r="O46" s="597">
        <v>41197</v>
      </c>
      <c r="P46" s="655">
        <f>VLOOKUP(C46,[5]Bonds!$B$2:$Q$66,16,FALSE)</f>
        <v>10136894.444444446</v>
      </c>
      <c r="Q46" s="167">
        <v>42005</v>
      </c>
      <c r="R46" s="82">
        <v>56523</v>
      </c>
      <c r="S46" s="168" t="s">
        <v>405</v>
      </c>
    </row>
    <row r="47" spans="2:19">
      <c r="B47" s="519" t="s">
        <v>121</v>
      </c>
      <c r="C47" s="45" t="s">
        <v>413</v>
      </c>
      <c r="D47" s="45" t="s">
        <v>346</v>
      </c>
      <c r="E47" s="48" t="s">
        <v>346</v>
      </c>
      <c r="F47" s="45" t="s">
        <v>349</v>
      </c>
      <c r="G47" s="291">
        <v>0.87270000000000003</v>
      </c>
      <c r="H47" s="176">
        <v>200000000</v>
      </c>
      <c r="I47" s="520">
        <v>0</v>
      </c>
      <c r="J47" s="261">
        <v>200000000</v>
      </c>
      <c r="K47" s="209" t="s">
        <v>353</v>
      </c>
      <c r="L47" s="210">
        <v>1.4E-2</v>
      </c>
      <c r="M47" s="522">
        <f>VLOOKUP(C47,[5]Bonds!$B$2:$Q$66,14,FALSE)/100</f>
        <v>1.8969999999999997E-2</v>
      </c>
      <c r="N47" s="474" t="s">
        <v>619</v>
      </c>
      <c r="O47" s="597">
        <v>41197</v>
      </c>
      <c r="P47" s="655">
        <f>VLOOKUP(C47,[5]Bonds!$B$2:$Q$66,16,FALSE)</f>
        <v>959038.88888888864</v>
      </c>
      <c r="Q47" s="167">
        <v>42005</v>
      </c>
      <c r="R47" s="82">
        <v>56523</v>
      </c>
      <c r="S47" s="168" t="s">
        <v>405</v>
      </c>
    </row>
    <row r="48" spans="2:19">
      <c r="B48" s="519" t="s">
        <v>122</v>
      </c>
      <c r="C48" s="45" t="s">
        <v>414</v>
      </c>
      <c r="D48" s="45" t="s">
        <v>346</v>
      </c>
      <c r="E48" s="48" t="s">
        <v>346</v>
      </c>
      <c r="F48" s="45" t="s">
        <v>348</v>
      </c>
      <c r="G48" s="291" t="s">
        <v>354</v>
      </c>
      <c r="H48" s="176">
        <v>165000000</v>
      </c>
      <c r="I48" s="520">
        <v>0</v>
      </c>
      <c r="J48" s="261">
        <v>165000000</v>
      </c>
      <c r="K48" s="209" t="s">
        <v>351</v>
      </c>
      <c r="L48" s="210">
        <v>1.6500000000000001E-2</v>
      </c>
      <c r="M48" s="522">
        <f>VLOOKUP(C48,[5]Bonds!$B$2:$Q$66,14,FALSE)/100</f>
        <v>2.4783799999999995E-2</v>
      </c>
      <c r="N48" s="474" t="s">
        <v>619</v>
      </c>
      <c r="O48" s="597">
        <v>41197</v>
      </c>
      <c r="P48" s="655">
        <f>VLOOKUP(C48,[5]Bonds!$B$2:$Q$66,16,FALSE)</f>
        <v>1016745.2377049178</v>
      </c>
      <c r="Q48" s="167">
        <v>42644</v>
      </c>
      <c r="R48" s="82">
        <v>56523</v>
      </c>
      <c r="S48" s="168" t="s">
        <v>405</v>
      </c>
    </row>
    <row r="49" spans="2:19">
      <c r="B49" s="519" t="s">
        <v>123</v>
      </c>
      <c r="C49" s="45" t="s">
        <v>415</v>
      </c>
      <c r="D49" s="45" t="s">
        <v>346</v>
      </c>
      <c r="E49" s="48" t="s">
        <v>346</v>
      </c>
      <c r="F49" s="45" t="s">
        <v>347</v>
      </c>
      <c r="G49" s="291">
        <v>1.58</v>
      </c>
      <c r="H49" s="176">
        <v>500000000</v>
      </c>
      <c r="I49" s="520">
        <v>0</v>
      </c>
      <c r="J49" s="261">
        <v>500000000</v>
      </c>
      <c r="K49" s="209" t="s">
        <v>352</v>
      </c>
      <c r="L49" s="210">
        <v>1.7500000000000002E-2</v>
      </c>
      <c r="M49" s="522">
        <f>VLOOKUP(C49,[5]Bonds!$B$2:$Q$66,14,FALSE)/100</f>
        <v>2.2050999999999998E-2</v>
      </c>
      <c r="N49" s="474" t="s">
        <v>619</v>
      </c>
      <c r="O49" s="597">
        <v>41197</v>
      </c>
      <c r="P49" s="655">
        <f>VLOOKUP(C49,[5]Bonds!$B$2:$Q$66,16,FALSE)</f>
        <v>2787001.388888889</v>
      </c>
      <c r="Q49" s="167">
        <v>43466</v>
      </c>
      <c r="R49" s="82">
        <v>56523</v>
      </c>
      <c r="S49" s="168" t="s">
        <v>405</v>
      </c>
    </row>
    <row r="50" spans="2:19">
      <c r="B50" s="519" t="s">
        <v>129</v>
      </c>
      <c r="C50" s="45" t="s">
        <v>416</v>
      </c>
      <c r="D50" s="45" t="s">
        <v>346</v>
      </c>
      <c r="E50" s="48" t="s">
        <v>346</v>
      </c>
      <c r="F50" s="45" t="s">
        <v>347</v>
      </c>
      <c r="G50" s="291">
        <v>1.58</v>
      </c>
      <c r="H50" s="176">
        <v>250000000</v>
      </c>
      <c r="I50" s="520">
        <v>0</v>
      </c>
      <c r="J50" s="261">
        <v>250000000</v>
      </c>
      <c r="K50" s="209" t="s">
        <v>352</v>
      </c>
      <c r="L50" s="210">
        <v>1.7500000000000002E-2</v>
      </c>
      <c r="M50" s="522">
        <f>VLOOKUP(C50,[5]Bonds!$B$2:$Q$66,14,FALSE)/100</f>
        <v>2.2050999999999998E-2</v>
      </c>
      <c r="N50" s="474" t="s">
        <v>619</v>
      </c>
      <c r="O50" s="597">
        <v>41197</v>
      </c>
      <c r="P50" s="655">
        <f>VLOOKUP(C50,[5]Bonds!$B$2:$Q$66,16,FALSE)</f>
        <v>1393500.6944444445</v>
      </c>
      <c r="Q50" s="167">
        <v>43466</v>
      </c>
      <c r="R50" s="82">
        <v>56523</v>
      </c>
      <c r="S50" s="168" t="s">
        <v>405</v>
      </c>
    </row>
    <row r="51" spans="2:19" ht="12.75" thickBot="1">
      <c r="B51" s="524"/>
      <c r="C51" s="525"/>
      <c r="D51" s="525"/>
      <c r="E51" s="461"/>
      <c r="F51" s="525"/>
      <c r="G51" s="526"/>
      <c r="H51" s="525"/>
      <c r="I51" s="461"/>
      <c r="J51" s="527"/>
      <c r="K51" s="461"/>
      <c r="L51" s="525"/>
      <c r="M51" s="461"/>
      <c r="N51" s="525"/>
      <c r="O51" s="461"/>
      <c r="P51" s="530"/>
      <c r="Q51" s="461"/>
      <c r="R51" s="525"/>
      <c r="S51" s="529"/>
    </row>
    <row r="52" spans="2:19">
      <c r="B52" s="498"/>
      <c r="C52" s="4"/>
      <c r="D52" s="4"/>
      <c r="E52" s="4"/>
      <c r="F52" s="4"/>
      <c r="G52" s="292"/>
      <c r="H52" s="121"/>
      <c r="I52" s="48"/>
      <c r="J52" s="289"/>
      <c r="K52" s="48"/>
      <c r="L52" s="48"/>
      <c r="M52" s="48"/>
      <c r="N52" s="83"/>
      <c r="O52" s="83"/>
      <c r="P52" s="84"/>
      <c r="Q52" s="85"/>
      <c r="R52" s="4"/>
      <c r="S52" s="5"/>
    </row>
    <row r="55" spans="2:19">
      <c r="B55" s="460" t="s">
        <v>104</v>
      </c>
      <c r="C55" s="151">
        <v>40933</v>
      </c>
      <c r="D55" s="151"/>
      <c r="E55" s="4"/>
      <c r="F55" s="149"/>
      <c r="G55" s="292"/>
      <c r="H55" s="4"/>
      <c r="I55" s="701" t="s">
        <v>510</v>
      </c>
      <c r="J55" s="701"/>
      <c r="K55" s="4"/>
      <c r="L55" s="4"/>
      <c r="M55" s="4"/>
      <c r="N55" s="4"/>
      <c r="O55" s="4"/>
      <c r="P55" s="4"/>
      <c r="Q55" s="4"/>
      <c r="R55" s="4"/>
      <c r="S55" s="4"/>
    </row>
    <row r="56" spans="2:19" ht="12.75" thickBot="1">
      <c r="B56" s="512"/>
      <c r="C56" s="512"/>
      <c r="D56" s="512"/>
      <c r="E56" s="512"/>
      <c r="F56" s="149"/>
      <c r="G56" s="513"/>
      <c r="H56" s="512"/>
      <c r="I56" s="512"/>
      <c r="J56" s="514"/>
      <c r="K56" s="512"/>
      <c r="L56" s="512"/>
      <c r="M56" s="512"/>
      <c r="N56" s="512"/>
      <c r="O56" s="512"/>
      <c r="P56" s="512"/>
      <c r="Q56" s="512"/>
      <c r="R56" s="512"/>
      <c r="S56" s="512"/>
    </row>
    <row r="57" spans="2:19" ht="54" customHeight="1" thickBot="1">
      <c r="B57" s="318" t="s">
        <v>511</v>
      </c>
      <c r="C57" s="468" t="s">
        <v>105</v>
      </c>
      <c r="D57" s="318" t="s">
        <v>421</v>
      </c>
      <c r="E57" s="318" t="s">
        <v>422</v>
      </c>
      <c r="F57" s="468" t="s">
        <v>106</v>
      </c>
      <c r="G57" s="515" t="s">
        <v>107</v>
      </c>
      <c r="H57" s="468" t="s">
        <v>108</v>
      </c>
      <c r="I57" s="468" t="s">
        <v>109</v>
      </c>
      <c r="J57" s="469" t="s">
        <v>110</v>
      </c>
      <c r="K57" s="468" t="s">
        <v>111</v>
      </c>
      <c r="L57" s="468" t="s">
        <v>112</v>
      </c>
      <c r="M57" s="468" t="s">
        <v>113</v>
      </c>
      <c r="N57" s="468" t="s">
        <v>114</v>
      </c>
      <c r="O57" s="468" t="s">
        <v>115</v>
      </c>
      <c r="P57" s="468" t="s">
        <v>116</v>
      </c>
      <c r="Q57" s="468" t="s">
        <v>117</v>
      </c>
      <c r="R57" s="468" t="s">
        <v>118</v>
      </c>
      <c r="S57" s="468" t="s">
        <v>152</v>
      </c>
    </row>
    <row r="58" spans="2:19">
      <c r="B58" s="152"/>
      <c r="C58" s="44"/>
      <c r="D58" s="44"/>
      <c r="E58" s="153"/>
      <c r="F58" s="44"/>
      <c r="G58" s="293"/>
      <c r="H58" s="154"/>
      <c r="I58" s="155"/>
      <c r="J58" s="260"/>
      <c r="K58" s="157"/>
      <c r="L58" s="158"/>
      <c r="M58" s="159"/>
      <c r="N58" s="160"/>
      <c r="O58" s="159"/>
      <c r="P58" s="161"/>
      <c r="Q58" s="162"/>
      <c r="R58" s="163"/>
      <c r="S58" s="164"/>
    </row>
    <row r="59" spans="2:19">
      <c r="B59" s="519" t="s">
        <v>119</v>
      </c>
      <c r="C59" s="45" t="s">
        <v>512</v>
      </c>
      <c r="D59" s="45" t="s">
        <v>419</v>
      </c>
      <c r="E59" s="48" t="s">
        <v>419</v>
      </c>
      <c r="F59" s="45" t="s">
        <v>347</v>
      </c>
      <c r="G59" s="291">
        <v>1.54</v>
      </c>
      <c r="H59" s="176">
        <v>500000000</v>
      </c>
      <c r="I59" s="520">
        <v>0</v>
      </c>
      <c r="J59" s="261">
        <v>500000000</v>
      </c>
      <c r="K59" s="209" t="s">
        <v>350</v>
      </c>
      <c r="L59" s="210">
        <v>2E-3</v>
      </c>
      <c r="M59" s="522">
        <f>VLOOKUP(C59,[5]Bonds!$B$2:$Q$66,14,FALSE)/100</f>
        <v>4.2075000000000003E-3</v>
      </c>
      <c r="N59" s="474" t="s">
        <v>620</v>
      </c>
      <c r="O59" s="597">
        <v>41136</v>
      </c>
      <c r="P59" s="655">
        <f>VLOOKUP(C59,[5]Bonds!$B$2:$Q$66,16,FALSE)</f>
        <v>163625</v>
      </c>
      <c r="Q59" s="167" t="s">
        <v>402</v>
      </c>
      <c r="R59" s="82">
        <v>41275</v>
      </c>
      <c r="S59" s="168" t="s">
        <v>409</v>
      </c>
    </row>
    <row r="60" spans="2:19">
      <c r="B60" s="519" t="s">
        <v>120</v>
      </c>
      <c r="C60" s="45" t="s">
        <v>513</v>
      </c>
      <c r="D60" s="45" t="s">
        <v>346</v>
      </c>
      <c r="E60" s="48" t="s">
        <v>346</v>
      </c>
      <c r="F60" s="45" t="s">
        <v>347</v>
      </c>
      <c r="G60" s="291">
        <v>1.54</v>
      </c>
      <c r="H60" s="176">
        <v>500000000</v>
      </c>
      <c r="I60" s="520">
        <v>0</v>
      </c>
      <c r="J60" s="261">
        <v>500000000</v>
      </c>
      <c r="K60" s="209" t="s">
        <v>352</v>
      </c>
      <c r="L60" s="210">
        <v>1.6500000000000001E-2</v>
      </c>
      <c r="M60" s="522">
        <f>VLOOKUP(C60,[5]Bonds!$B$2:$Q$66,14,FALSE)/100</f>
        <v>2.1051E-2</v>
      </c>
      <c r="N60" s="474" t="s">
        <v>619</v>
      </c>
      <c r="O60" s="597">
        <v>41197</v>
      </c>
      <c r="P60" s="655">
        <f>VLOOKUP(C60,[5]Bonds!$B$2:$Q$66,16,FALSE)</f>
        <v>2660612.5000000005</v>
      </c>
      <c r="Q60" s="167">
        <v>42095</v>
      </c>
      <c r="R60" s="82">
        <v>56523</v>
      </c>
      <c r="S60" s="168" t="s">
        <v>405</v>
      </c>
    </row>
    <row r="61" spans="2:19">
      <c r="B61" s="519" t="s">
        <v>121</v>
      </c>
      <c r="C61" s="45" t="s">
        <v>514</v>
      </c>
      <c r="D61" s="45" t="s">
        <v>346</v>
      </c>
      <c r="E61" s="48" t="s">
        <v>346</v>
      </c>
      <c r="F61" s="45" t="s">
        <v>349</v>
      </c>
      <c r="G61" s="291">
        <v>0.83</v>
      </c>
      <c r="H61" s="176">
        <v>1200000000</v>
      </c>
      <c r="I61" s="520">
        <v>0</v>
      </c>
      <c r="J61" s="261">
        <v>1200000000</v>
      </c>
      <c r="K61" s="209" t="s">
        <v>353</v>
      </c>
      <c r="L61" s="210">
        <v>1.55E-2</v>
      </c>
      <c r="M61" s="522">
        <f>VLOOKUP(C61,[5]Bonds!$B$2:$Q$66,14,FALSE)/100</f>
        <v>2.0470000000000002E-2</v>
      </c>
      <c r="N61" s="474" t="s">
        <v>619</v>
      </c>
      <c r="O61" s="597">
        <v>41197</v>
      </c>
      <c r="P61" s="655">
        <f>VLOOKUP(C61,[5]Bonds!$B$2:$Q$66,16,FALSE)</f>
        <v>6209233.333333334</v>
      </c>
      <c r="Q61" s="167">
        <v>42095</v>
      </c>
      <c r="R61" s="82">
        <v>56523</v>
      </c>
      <c r="S61" s="168" t="s">
        <v>405</v>
      </c>
    </row>
    <row r="62" spans="2:19">
      <c r="B62" s="519" t="s">
        <v>122</v>
      </c>
      <c r="C62" s="45" t="s">
        <v>515</v>
      </c>
      <c r="D62" s="45" t="s">
        <v>346</v>
      </c>
      <c r="E62" s="48" t="s">
        <v>346</v>
      </c>
      <c r="F62" s="45" t="s">
        <v>348</v>
      </c>
      <c r="G62" s="291" t="s">
        <v>354</v>
      </c>
      <c r="H62" s="176">
        <v>175000000</v>
      </c>
      <c r="I62" s="520">
        <v>0</v>
      </c>
      <c r="J62" s="261">
        <v>175000000</v>
      </c>
      <c r="K62" s="209" t="s">
        <v>351</v>
      </c>
      <c r="L62" s="210">
        <v>1.7500000000000002E-2</v>
      </c>
      <c r="M62" s="522">
        <f>VLOOKUP(C62,[5]Bonds!$B$2:$Q$66,14,FALSE)/100</f>
        <v>2.5783800000000003E-2</v>
      </c>
      <c r="N62" s="474" t="s">
        <v>619</v>
      </c>
      <c r="O62" s="597">
        <v>41197</v>
      </c>
      <c r="P62" s="655">
        <f>VLOOKUP(C62,[5]Bonds!$B$2:$Q$66,16,FALSE)</f>
        <v>1121877.0901639345</v>
      </c>
      <c r="Q62" s="167">
        <v>42095</v>
      </c>
      <c r="R62" s="82">
        <v>56523</v>
      </c>
      <c r="S62" s="168" t="s">
        <v>405</v>
      </c>
    </row>
    <row r="63" spans="2:19">
      <c r="B63" s="519" t="s">
        <v>123</v>
      </c>
      <c r="C63" s="45" t="s">
        <v>516</v>
      </c>
      <c r="D63" s="45" t="s">
        <v>346</v>
      </c>
      <c r="E63" s="48" t="s">
        <v>346</v>
      </c>
      <c r="F63" s="45" t="s">
        <v>517</v>
      </c>
      <c r="G63" s="291">
        <v>118</v>
      </c>
      <c r="H63" s="176">
        <v>20000000000</v>
      </c>
      <c r="I63" s="520">
        <v>0</v>
      </c>
      <c r="J63" s="261">
        <v>20000000000</v>
      </c>
      <c r="K63" s="209" t="s">
        <v>518</v>
      </c>
      <c r="L63" s="210">
        <v>1.2500000000000001E-2</v>
      </c>
      <c r="M63" s="522">
        <v>1.4457100000000001E-2</v>
      </c>
      <c r="N63" s="474" t="s">
        <v>619</v>
      </c>
      <c r="O63" s="597">
        <v>41197</v>
      </c>
      <c r="P63" s="655">
        <v>72285499.999997795</v>
      </c>
      <c r="Q63" s="167">
        <v>42095</v>
      </c>
      <c r="R63" s="82">
        <v>56523</v>
      </c>
      <c r="S63" s="168" t="s">
        <v>405</v>
      </c>
    </row>
    <row r="64" spans="2:19">
      <c r="B64" s="519" t="s">
        <v>129</v>
      </c>
      <c r="C64" s="45" t="s">
        <v>519</v>
      </c>
      <c r="D64" s="45" t="s">
        <v>346</v>
      </c>
      <c r="E64" s="48" t="s">
        <v>346</v>
      </c>
      <c r="F64" s="45" t="s">
        <v>348</v>
      </c>
      <c r="G64" s="291" t="s">
        <v>354</v>
      </c>
      <c r="H64" s="176">
        <v>215000000</v>
      </c>
      <c r="I64" s="520">
        <v>0</v>
      </c>
      <c r="J64" s="261">
        <v>215000000</v>
      </c>
      <c r="K64" s="209" t="s">
        <v>351</v>
      </c>
      <c r="L64" s="210">
        <v>1.8499999999999999E-2</v>
      </c>
      <c r="M64" s="522">
        <f>VLOOKUP(C64,[5]Bonds!$B$2:$Q$66,14,FALSE)/100</f>
        <v>2.6783799999999996E-2</v>
      </c>
      <c r="N64" s="474" t="s">
        <v>619</v>
      </c>
      <c r="O64" s="597">
        <v>41197</v>
      </c>
      <c r="P64" s="655">
        <f>VLOOKUP(C64,[5]Bonds!$B$2:$Q$66,16,FALSE)</f>
        <v>1431762.4234972678</v>
      </c>
      <c r="Q64" s="167">
        <v>42917</v>
      </c>
      <c r="R64" s="82">
        <v>56523</v>
      </c>
      <c r="S64" s="168" t="s">
        <v>405</v>
      </c>
    </row>
    <row r="65" spans="2:19">
      <c r="B65" s="519" t="s">
        <v>126</v>
      </c>
      <c r="C65" s="45" t="s">
        <v>520</v>
      </c>
      <c r="D65" s="45" t="s">
        <v>402</v>
      </c>
      <c r="E65" s="48" t="s">
        <v>402</v>
      </c>
      <c r="F65" s="45" t="s">
        <v>348</v>
      </c>
      <c r="G65" s="291" t="s">
        <v>354</v>
      </c>
      <c r="H65" s="176">
        <v>610000000</v>
      </c>
      <c r="I65" s="520">
        <v>0</v>
      </c>
      <c r="J65" s="261">
        <v>610000000</v>
      </c>
      <c r="K65" s="209" t="s">
        <v>351</v>
      </c>
      <c r="L65" s="210">
        <v>8.9999999999999993E-3</v>
      </c>
      <c r="M65" s="522">
        <f>VLOOKUP(C65,[5]Bonds!$B$2:$Q$66,14,FALSE)/100</f>
        <v>1.7283800000000002E-2</v>
      </c>
      <c r="N65" s="474" t="s">
        <v>619</v>
      </c>
      <c r="O65" s="597">
        <v>41197</v>
      </c>
      <c r="P65" s="655">
        <f>VLOOKUP(C65,[5]Bonds!$B$2:$Q$66,16,FALSE)</f>
        <v>2621376.333333333</v>
      </c>
      <c r="Q65" s="167" t="s">
        <v>402</v>
      </c>
      <c r="R65" s="82">
        <v>56523</v>
      </c>
      <c r="S65" s="168" t="s">
        <v>404</v>
      </c>
    </row>
    <row r="66" spans="2:19" ht="12.75" thickBot="1">
      <c r="B66" s="524"/>
      <c r="C66" s="525"/>
      <c r="D66" s="525"/>
      <c r="E66" s="461"/>
      <c r="F66" s="525"/>
      <c r="G66" s="526"/>
      <c r="H66" s="525"/>
      <c r="I66" s="461"/>
      <c r="J66" s="527"/>
      <c r="K66" s="461"/>
      <c r="L66" s="525"/>
      <c r="M66" s="461"/>
      <c r="N66" s="525"/>
      <c r="O66" s="461"/>
      <c r="P66" s="530"/>
      <c r="Q66" s="461"/>
      <c r="R66" s="525"/>
      <c r="S66" s="529"/>
    </row>
    <row r="67" spans="2:19">
      <c r="B67" s="498"/>
      <c r="C67" s="4"/>
      <c r="D67" s="4"/>
      <c r="E67" s="4"/>
      <c r="F67" s="4"/>
      <c r="G67" s="292"/>
      <c r="H67" s="121"/>
      <c r="I67" s="48"/>
      <c r="J67" s="289"/>
      <c r="K67" s="48"/>
      <c r="L67" s="48"/>
      <c r="M67" s="48"/>
      <c r="N67" s="83"/>
      <c r="O67" s="83"/>
      <c r="P67" s="84"/>
      <c r="Q67" s="85"/>
      <c r="R67" s="4"/>
      <c r="S67" s="5"/>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July 2012</oddHeader>
    <oddFooter>&amp;CPage 7</oddFooter>
  </headerFooter>
</worksheet>
</file>

<file path=xl/worksheets/sheet8.xml><?xml version="1.0" encoding="utf-8"?>
<worksheet xmlns="http://schemas.openxmlformats.org/spreadsheetml/2006/main" xmlns:r="http://schemas.openxmlformats.org/officeDocument/2006/relationships">
  <dimension ref="A2:S25"/>
  <sheetViews>
    <sheetView view="pageLayout" zoomScale="60" zoomScaleNormal="100" zoomScalePageLayoutView="60" workbookViewId="0">
      <selection activeCell="I8" sqref="I8"/>
    </sheetView>
  </sheetViews>
  <sheetFormatPr defaultRowHeight="12"/>
  <cols>
    <col min="2" max="2" width="29.28515625" customWidth="1"/>
    <col min="3" max="3" width="15.28515625" bestFit="1" customWidth="1"/>
    <col min="4" max="4" width="18.42578125" customWidth="1"/>
    <col min="5" max="5" width="17.5703125" customWidth="1"/>
    <col min="6" max="6" width="17.7109375" bestFit="1" customWidth="1"/>
    <col min="7" max="7" width="17.7109375" style="294" customWidth="1"/>
    <col min="8" max="8" width="19.7109375" customWidth="1"/>
    <col min="9" max="9" width="15" customWidth="1"/>
    <col min="10" max="10" width="16.42578125" style="262" customWidth="1"/>
    <col min="11" max="11" width="15.140625" bestFit="1" customWidth="1"/>
    <col min="12" max="12" width="9.5703125" bestFit="1" customWidth="1"/>
    <col min="13" max="13" width="11.140625" bestFit="1" customWidth="1"/>
    <col min="14" max="14" width="17.42578125" customWidth="1"/>
    <col min="15" max="15" width="11" customWidth="1"/>
    <col min="16" max="16" width="13.28515625" bestFit="1" customWidth="1"/>
    <col min="17" max="17" width="9.42578125" customWidth="1"/>
    <col min="18" max="18" width="9.7109375" customWidth="1"/>
    <col min="19" max="19" width="10" customWidth="1"/>
  </cols>
  <sheetData>
    <row r="2" spans="1:19" ht="12.75" thickBot="1">
      <c r="B2" s="146" t="s">
        <v>103</v>
      </c>
      <c r="C2" s="42"/>
      <c r="D2" s="42"/>
      <c r="E2" s="147"/>
      <c r="F2" s="80"/>
      <c r="G2" s="290"/>
      <c r="H2" s="80"/>
      <c r="I2" s="80"/>
      <c r="J2" s="258"/>
      <c r="K2" s="80"/>
      <c r="L2" s="80"/>
      <c r="M2" s="80"/>
      <c r="N2" s="80"/>
      <c r="O2" s="80"/>
      <c r="P2" s="80"/>
      <c r="Q2" s="80"/>
      <c r="R2" s="80"/>
      <c r="S2" s="148"/>
    </row>
    <row r="3" spans="1:19">
      <c r="A3" s="595"/>
    </row>
    <row r="4" spans="1:19">
      <c r="A4" s="595"/>
    </row>
    <row r="5" spans="1:19">
      <c r="A5" s="595"/>
      <c r="B5" s="460" t="s">
        <v>104</v>
      </c>
      <c r="C5" s="151">
        <v>41018</v>
      </c>
      <c r="D5" s="151"/>
      <c r="E5" s="4"/>
      <c r="F5" s="149"/>
      <c r="G5" s="292"/>
      <c r="H5" s="4"/>
      <c r="I5" s="701" t="s">
        <v>546</v>
      </c>
      <c r="J5" s="701"/>
      <c r="K5" s="4"/>
      <c r="L5" s="4"/>
      <c r="M5" s="4"/>
      <c r="N5" s="4"/>
      <c r="O5" s="4"/>
      <c r="P5" s="4"/>
      <c r="Q5" s="4"/>
      <c r="R5" s="4"/>
      <c r="S5" s="4"/>
    </row>
    <row r="6" spans="1:19" ht="12.75" thickBot="1">
      <c r="A6" s="595"/>
      <c r="B6" s="512"/>
      <c r="C6" s="512"/>
      <c r="D6" s="512"/>
      <c r="E6" s="512"/>
      <c r="F6" s="149"/>
      <c r="G6" s="513"/>
      <c r="H6" s="512"/>
      <c r="I6" s="512"/>
      <c r="J6" s="514"/>
      <c r="K6" s="512"/>
      <c r="L6" s="512"/>
      <c r="M6" s="512"/>
      <c r="N6" s="512"/>
      <c r="O6" s="512"/>
      <c r="P6" s="512"/>
      <c r="Q6" s="512"/>
      <c r="R6" s="512"/>
      <c r="S6" s="512"/>
    </row>
    <row r="7" spans="1:19" ht="54" customHeight="1" thickBot="1">
      <c r="A7" s="595"/>
      <c r="B7" s="318" t="s">
        <v>542</v>
      </c>
      <c r="C7" s="468" t="s">
        <v>105</v>
      </c>
      <c r="D7" s="318" t="s">
        <v>421</v>
      </c>
      <c r="E7" s="318" t="s">
        <v>422</v>
      </c>
      <c r="F7" s="468" t="s">
        <v>106</v>
      </c>
      <c r="G7" s="515" t="s">
        <v>107</v>
      </c>
      <c r="H7" s="468" t="s">
        <v>108</v>
      </c>
      <c r="I7" s="468" t="s">
        <v>109</v>
      </c>
      <c r="J7" s="469" t="s">
        <v>110</v>
      </c>
      <c r="K7" s="468" t="s">
        <v>111</v>
      </c>
      <c r="L7" s="468" t="s">
        <v>112</v>
      </c>
      <c r="M7" s="468" t="s">
        <v>113</v>
      </c>
      <c r="N7" s="468" t="s">
        <v>114</v>
      </c>
      <c r="O7" s="468" t="s">
        <v>115</v>
      </c>
      <c r="P7" s="468" t="s">
        <v>116</v>
      </c>
      <c r="Q7" s="468" t="s">
        <v>117</v>
      </c>
      <c r="R7" s="468" t="s">
        <v>118</v>
      </c>
      <c r="S7" s="468" t="s">
        <v>152</v>
      </c>
    </row>
    <row r="8" spans="1:19">
      <c r="A8" s="595"/>
      <c r="B8" s="152"/>
      <c r="C8" s="44"/>
      <c r="D8" s="44"/>
      <c r="E8" s="153"/>
      <c r="F8" s="44"/>
      <c r="G8" s="293"/>
      <c r="H8" s="154"/>
      <c r="I8" s="155"/>
      <c r="J8" s="260"/>
      <c r="K8" s="157"/>
      <c r="L8" s="158"/>
      <c r="M8" s="159"/>
      <c r="N8" s="160"/>
      <c r="O8" s="159"/>
      <c r="P8" s="161"/>
      <c r="Q8" s="162"/>
      <c r="R8" s="163"/>
      <c r="S8" s="164"/>
    </row>
    <row r="9" spans="1:19">
      <c r="A9" s="595"/>
      <c r="B9" s="519" t="s">
        <v>119</v>
      </c>
      <c r="C9" s="45" t="s">
        <v>543</v>
      </c>
      <c r="D9" s="45" t="s">
        <v>346</v>
      </c>
      <c r="E9" s="48" t="s">
        <v>346</v>
      </c>
      <c r="F9" s="45" t="s">
        <v>347</v>
      </c>
      <c r="G9" s="291">
        <v>1.5920000000000001</v>
      </c>
      <c r="H9" s="176">
        <v>1250000000</v>
      </c>
      <c r="I9" s="520">
        <v>0</v>
      </c>
      <c r="J9" s="261">
        <v>1250000000</v>
      </c>
      <c r="K9" s="209" t="s">
        <v>352</v>
      </c>
      <c r="L9" s="210">
        <v>1.55E-2</v>
      </c>
      <c r="M9" s="522">
        <f>VLOOKUP(C9,[5]Bonds!$B$2:$Q$66,14,FALSE)/100</f>
        <v>2.0050999999999999E-2</v>
      </c>
      <c r="N9" s="474" t="s">
        <v>619</v>
      </c>
      <c r="O9" s="597">
        <v>41197</v>
      </c>
      <c r="P9" s="655">
        <f>VLOOKUP(C9,[5]Bonds!$B$2:$Q$66,16,FALSE)</f>
        <v>6335559.027777778</v>
      </c>
      <c r="Q9" s="167">
        <v>43023</v>
      </c>
      <c r="R9" s="82">
        <v>56523</v>
      </c>
      <c r="S9" s="168" t="s">
        <v>405</v>
      </c>
    </row>
    <row r="10" spans="1:19">
      <c r="A10" s="595"/>
      <c r="B10" s="519" t="s">
        <v>126</v>
      </c>
      <c r="C10" s="45" t="s">
        <v>544</v>
      </c>
      <c r="D10" s="45" t="s">
        <v>402</v>
      </c>
      <c r="E10" s="48" t="s">
        <v>402</v>
      </c>
      <c r="F10" s="45" t="s">
        <v>348</v>
      </c>
      <c r="G10" s="291" t="s">
        <v>354</v>
      </c>
      <c r="H10" s="176">
        <v>175000000</v>
      </c>
      <c r="I10" s="520">
        <v>0</v>
      </c>
      <c r="J10" s="176">
        <v>175000000</v>
      </c>
      <c r="K10" s="209" t="s">
        <v>351</v>
      </c>
      <c r="L10" s="210">
        <v>8.9999999999999993E-3</v>
      </c>
      <c r="M10" s="522">
        <f>VLOOKUP(C10,[5]Bonds!$B$2:$Q$66,14,FALSE)/100</f>
        <v>1.7283800000000002E-2</v>
      </c>
      <c r="N10" s="474" t="s">
        <v>619</v>
      </c>
      <c r="O10" s="597">
        <v>41197</v>
      </c>
      <c r="P10" s="655">
        <f>VLOOKUP(C10,[5]Bonds!$B$2:$Q$66,16,FALSE)</f>
        <v>752034.19398907106</v>
      </c>
      <c r="Q10" s="167" t="s">
        <v>402</v>
      </c>
      <c r="R10" s="82">
        <v>56523</v>
      </c>
      <c r="S10" s="168" t="s">
        <v>404</v>
      </c>
    </row>
    <row r="11" spans="1:19" ht="12.75" thickBot="1">
      <c r="A11" s="595"/>
      <c r="B11" s="524"/>
      <c r="C11" s="525"/>
      <c r="D11" s="525"/>
      <c r="E11" s="461"/>
      <c r="F11" s="525"/>
      <c r="G11" s="526"/>
      <c r="H11" s="525"/>
      <c r="I11" s="461"/>
      <c r="J11" s="527"/>
      <c r="K11" s="461"/>
      <c r="L11" s="525"/>
      <c r="M11" s="461"/>
      <c r="N11" s="525"/>
      <c r="O11" s="461"/>
      <c r="P11" s="530"/>
      <c r="Q11" s="461"/>
      <c r="R11" s="525"/>
      <c r="S11" s="529"/>
    </row>
    <row r="12" spans="1:19">
      <c r="B12" s="498"/>
      <c r="C12" s="4"/>
      <c r="D12" s="4"/>
      <c r="E12" s="4"/>
      <c r="F12" s="4"/>
      <c r="G12" s="292"/>
      <c r="H12" s="121"/>
      <c r="I12" s="48"/>
      <c r="J12" s="289"/>
      <c r="K12" s="48"/>
      <c r="L12" s="48"/>
      <c r="M12" s="48"/>
      <c r="N12" s="83"/>
      <c r="O12" s="83"/>
      <c r="P12" s="84"/>
      <c r="Q12" s="85"/>
      <c r="R12" s="4"/>
      <c r="S12" s="5"/>
    </row>
    <row r="13" spans="1:19">
      <c r="M13" s="617"/>
    </row>
    <row r="15" spans="1:19">
      <c r="B15" s="460" t="s">
        <v>104</v>
      </c>
      <c r="C15" s="151">
        <v>41068</v>
      </c>
      <c r="D15" s="151"/>
      <c r="E15" s="4"/>
      <c r="F15" s="149"/>
      <c r="G15" s="292"/>
      <c r="H15" s="4"/>
      <c r="I15" s="701" t="s">
        <v>559</v>
      </c>
      <c r="J15" s="701"/>
      <c r="K15" s="4"/>
      <c r="L15" s="4"/>
      <c r="M15" s="4"/>
      <c r="N15" s="4"/>
      <c r="O15" s="4"/>
      <c r="P15" s="4"/>
      <c r="Q15" s="4"/>
      <c r="R15" s="4"/>
      <c r="S15" s="4"/>
    </row>
    <row r="16" spans="1:19" ht="12.75" thickBot="1">
      <c r="B16" s="512"/>
      <c r="C16" s="512"/>
      <c r="D16" s="512"/>
      <c r="E16" s="512"/>
      <c r="F16" s="149"/>
      <c r="G16" s="513"/>
      <c r="H16" s="512"/>
      <c r="I16" s="512"/>
      <c r="J16" s="514"/>
      <c r="K16" s="512"/>
      <c r="L16" s="512"/>
      <c r="M16" s="512"/>
      <c r="N16" s="512"/>
      <c r="O16" s="512"/>
      <c r="P16" s="512"/>
      <c r="Q16" s="512"/>
      <c r="R16" s="512"/>
      <c r="S16" s="512"/>
    </row>
    <row r="17" spans="1:19" ht="54" customHeight="1" thickBot="1">
      <c r="A17" s="595"/>
      <c r="B17" s="318" t="s">
        <v>554</v>
      </c>
      <c r="C17" s="468" t="s">
        <v>105</v>
      </c>
      <c r="D17" s="318" t="s">
        <v>421</v>
      </c>
      <c r="E17" s="318" t="s">
        <v>422</v>
      </c>
      <c r="F17" s="468" t="s">
        <v>106</v>
      </c>
      <c r="G17" s="515" t="s">
        <v>107</v>
      </c>
      <c r="H17" s="468" t="s">
        <v>108</v>
      </c>
      <c r="I17" s="468" t="s">
        <v>109</v>
      </c>
      <c r="J17" s="469" t="s">
        <v>110</v>
      </c>
      <c r="K17" s="468" t="s">
        <v>111</v>
      </c>
      <c r="L17" s="468" t="s">
        <v>112</v>
      </c>
      <c r="M17" s="468" t="s">
        <v>113</v>
      </c>
      <c r="N17" s="468" t="s">
        <v>114</v>
      </c>
      <c r="O17" s="468" t="s">
        <v>115</v>
      </c>
      <c r="P17" s="468" t="s">
        <v>116</v>
      </c>
      <c r="Q17" s="468" t="s">
        <v>117</v>
      </c>
      <c r="R17" s="468" t="s">
        <v>118</v>
      </c>
      <c r="S17" s="468" t="s">
        <v>152</v>
      </c>
    </row>
    <row r="18" spans="1:19">
      <c r="B18" s="152"/>
      <c r="C18" s="44"/>
      <c r="D18" s="44"/>
      <c r="E18" s="153"/>
      <c r="F18" s="44"/>
      <c r="G18" s="293"/>
      <c r="H18" s="154"/>
      <c r="I18" s="155"/>
      <c r="J18" s="260"/>
      <c r="K18" s="157"/>
      <c r="L18" s="158"/>
      <c r="M18" s="159"/>
      <c r="N18" s="160"/>
      <c r="O18" s="159"/>
      <c r="P18" s="161"/>
      <c r="Q18" s="162"/>
      <c r="R18" s="163"/>
      <c r="S18" s="164"/>
    </row>
    <row r="19" spans="1:19">
      <c r="B19" s="519" t="s">
        <v>119</v>
      </c>
      <c r="C19" s="45" t="s">
        <v>557</v>
      </c>
      <c r="D19" s="45" t="s">
        <v>346</v>
      </c>
      <c r="E19" s="48" t="s">
        <v>346</v>
      </c>
      <c r="F19" s="45" t="s">
        <v>348</v>
      </c>
      <c r="G19" s="291" t="s">
        <v>354</v>
      </c>
      <c r="H19" s="176">
        <v>515000000</v>
      </c>
      <c r="I19" s="520">
        <v>0</v>
      </c>
      <c r="J19" s="176">
        <v>515000000</v>
      </c>
      <c r="K19" s="209" t="s">
        <v>351</v>
      </c>
      <c r="L19" s="210">
        <v>1.55E-2</v>
      </c>
      <c r="M19" s="522">
        <f>VLOOKUP(C19,[5]Bonds!$B$2:$Q$66,14,FALSE)/100</f>
        <v>2.3783800000000001E-2</v>
      </c>
      <c r="N19" s="474" t="s">
        <v>619</v>
      </c>
      <c r="O19" s="597">
        <v>41197</v>
      </c>
      <c r="P19" s="655">
        <f>VLOOKUP(C19,[5]Bonds!$B$2:$Q$66,16,FALSE)</f>
        <v>3045431.1120218579</v>
      </c>
      <c r="Q19" s="167">
        <v>43023</v>
      </c>
      <c r="R19" s="82">
        <v>56523</v>
      </c>
      <c r="S19" s="168" t="s">
        <v>405</v>
      </c>
    </row>
    <row r="20" spans="1:19">
      <c r="B20" s="519" t="s">
        <v>555</v>
      </c>
      <c r="C20" s="45" t="s">
        <v>558</v>
      </c>
      <c r="D20" s="45" t="s">
        <v>360</v>
      </c>
      <c r="E20" s="45" t="s">
        <v>360</v>
      </c>
      <c r="F20" s="45" t="s">
        <v>347</v>
      </c>
      <c r="G20" s="291">
        <v>1.5525</v>
      </c>
      <c r="H20" s="176">
        <v>140000000</v>
      </c>
      <c r="I20" s="520">
        <v>0</v>
      </c>
      <c r="J20" s="176">
        <v>140000000</v>
      </c>
      <c r="K20" s="209" t="s">
        <v>352</v>
      </c>
      <c r="L20" s="210">
        <v>2.1999999999999999E-2</v>
      </c>
      <c r="M20" s="522">
        <f>VLOOKUP(C20,[5]Bonds!$B$2:$Q$66,14,FALSE)/100</f>
        <v>2.6551000000000002E-2</v>
      </c>
      <c r="N20" s="474" t="s">
        <v>619</v>
      </c>
      <c r="O20" s="597">
        <v>41197</v>
      </c>
      <c r="P20" s="655">
        <f>VLOOKUP(C20,[5]Bonds!$B$2:$Q$66,16,FALSE)</f>
        <v>939610.38888888876</v>
      </c>
      <c r="Q20" s="167">
        <v>43023</v>
      </c>
      <c r="R20" s="82">
        <v>56523</v>
      </c>
      <c r="S20" s="168" t="s">
        <v>405</v>
      </c>
    </row>
    <row r="21" spans="1:19">
      <c r="B21" s="519" t="s">
        <v>556</v>
      </c>
      <c r="C21" s="45" t="s">
        <v>564</v>
      </c>
      <c r="D21" s="45" t="s">
        <v>360</v>
      </c>
      <c r="E21" s="45" t="s">
        <v>360</v>
      </c>
      <c r="F21" s="45" t="s">
        <v>348</v>
      </c>
      <c r="G21" s="291" t="s">
        <v>354</v>
      </c>
      <c r="H21" s="176">
        <v>33000000</v>
      </c>
      <c r="I21" s="520">
        <v>0</v>
      </c>
      <c r="J21" s="176">
        <v>33000000</v>
      </c>
      <c r="K21" s="209" t="s">
        <v>351</v>
      </c>
      <c r="L21" s="210">
        <v>2.35E-2</v>
      </c>
      <c r="M21" s="522">
        <f>317.838%/100</f>
        <v>3.1783800000000001E-2</v>
      </c>
      <c r="N21" s="474" t="s">
        <v>619</v>
      </c>
      <c r="O21" s="597">
        <v>41197</v>
      </c>
      <c r="P21" s="655">
        <v>260783.47377049178</v>
      </c>
      <c r="Q21" s="167">
        <v>43023</v>
      </c>
      <c r="R21" s="82">
        <v>56523</v>
      </c>
      <c r="S21" s="168" t="s">
        <v>405</v>
      </c>
    </row>
    <row r="22" spans="1:19" ht="12.75" thickBot="1">
      <c r="B22" s="524"/>
      <c r="C22" s="637"/>
      <c r="D22" s="525"/>
      <c r="E22" s="461"/>
      <c r="F22" s="525"/>
      <c r="G22" s="526"/>
      <c r="H22" s="525"/>
      <c r="I22" s="461"/>
      <c r="J22" s="527"/>
      <c r="K22" s="461"/>
      <c r="L22" s="525"/>
      <c r="M22" s="461"/>
      <c r="N22" s="525"/>
      <c r="O22" s="461"/>
      <c r="P22" s="530"/>
      <c r="Q22" s="461"/>
      <c r="R22" s="525"/>
      <c r="S22" s="529"/>
    </row>
    <row r="23" spans="1:19">
      <c r="B23" s="498"/>
      <c r="C23" s="4"/>
      <c r="D23" s="4"/>
      <c r="E23" s="4"/>
      <c r="F23" s="4"/>
      <c r="G23" s="292"/>
      <c r="H23" s="121"/>
      <c r="I23" s="48"/>
      <c r="J23" s="289"/>
      <c r="K23" s="48"/>
      <c r="L23" s="48"/>
      <c r="M23" s="48"/>
      <c r="N23" s="83"/>
      <c r="O23" s="83"/>
      <c r="P23" s="84"/>
      <c r="Q23" s="85"/>
      <c r="R23" s="4"/>
      <c r="S23" s="5"/>
    </row>
    <row r="25" spans="1:19">
      <c r="B25" s="641" t="s">
        <v>572</v>
      </c>
    </row>
  </sheetData>
  <mergeCells count="2">
    <mergeCell ref="I5:J5"/>
    <mergeCell ref="I15:J15"/>
  </mergeCells>
  <pageMargins left="0.70866141732283472" right="0.70866141732283472" top="0.74803149606299213" bottom="0.74803149606299213" header="0.31496062992125984" footer="0.31496062992125984"/>
  <pageSetup paperSize="9" scale="49" orientation="landscape" r:id="rId1"/>
  <headerFooter>
    <oddHeader>&amp;CHolmes Master Trust Investor Report - July 2012</oddHeader>
    <oddFooter>&amp;CPage 8</oddFooter>
  </headerFooter>
</worksheet>
</file>

<file path=xl/worksheets/sheet9.xml><?xml version="1.0" encoding="utf-8"?>
<worksheet xmlns="http://schemas.openxmlformats.org/spreadsheetml/2006/main" xmlns:r="http://schemas.openxmlformats.org/officeDocument/2006/relationships">
  <dimension ref="B1:H45"/>
  <sheetViews>
    <sheetView view="pageLayout" topLeftCell="A4" zoomScaleNormal="100" workbookViewId="0">
      <selection activeCell="F33" sqref="F33"/>
    </sheetView>
  </sheetViews>
  <sheetFormatPr defaultRowHeight="12"/>
  <cols>
    <col min="1" max="1" width="8.5703125" customWidth="1"/>
    <col min="2" max="2" width="51" customWidth="1"/>
    <col min="3" max="3" width="20.28515625" customWidth="1"/>
    <col min="4" max="4" width="11.7109375"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116" t="s">
        <v>311</v>
      </c>
      <c r="C2" s="116" t="s">
        <v>19</v>
      </c>
      <c r="D2" s="246" t="s">
        <v>130</v>
      </c>
      <c r="E2" s="232" t="s">
        <v>131</v>
      </c>
      <c r="F2" s="116" t="s">
        <v>132</v>
      </c>
      <c r="G2" s="116" t="s">
        <v>312</v>
      </c>
    </row>
    <row r="3" spans="2:8" ht="12.75" thickBot="1">
      <c r="B3" s="117"/>
      <c r="C3" s="117" t="s">
        <v>15</v>
      </c>
      <c r="D3" s="117"/>
      <c r="E3" s="233" t="s">
        <v>133</v>
      </c>
      <c r="F3" s="247" t="s">
        <v>134</v>
      </c>
      <c r="G3" s="117"/>
    </row>
    <row r="4" spans="2:8">
      <c r="B4" s="86"/>
      <c r="C4" s="242"/>
      <c r="D4" s="242"/>
      <c r="E4" s="242"/>
      <c r="F4" s="87"/>
      <c r="G4" s="242"/>
    </row>
    <row r="5" spans="2:8">
      <c r="B5" s="61" t="s">
        <v>313</v>
      </c>
      <c r="C5" s="625">
        <v>10115532751.522314</v>
      </c>
      <c r="D5" s="74">
        <f>C5/$C$8</f>
        <v>0.83781479325190122</v>
      </c>
      <c r="E5" s="74">
        <f>(C6+C7)/C8</f>
        <v>0.16218520674809872</v>
      </c>
      <c r="F5" s="74">
        <f>(C7+C6+C11)/C8</f>
        <v>0.20069863836182214</v>
      </c>
      <c r="G5" s="74">
        <v>8.3000000000000004E-2</v>
      </c>
      <c r="H5" s="595"/>
    </row>
    <row r="6" spans="2:8">
      <c r="B6" s="624" t="s">
        <v>560</v>
      </c>
      <c r="C6" s="625">
        <v>123177134</v>
      </c>
      <c r="D6" s="74">
        <f>C6/$C$8</f>
        <v>1.020209489609343E-2</v>
      </c>
      <c r="E6" s="74">
        <f>C7/C8</f>
        <v>0.1519831118520053</v>
      </c>
      <c r="F6" s="74">
        <f>(C7+C11)/C8</f>
        <v>0.19049654346572872</v>
      </c>
      <c r="G6" s="74">
        <v>5.7000000000000002E-2</v>
      </c>
      <c r="H6" s="595"/>
    </row>
    <row r="7" spans="2:8" ht="12.75" thickBot="1">
      <c r="B7" s="61" t="s">
        <v>135</v>
      </c>
      <c r="C7" s="625">
        <v>1835000000</v>
      </c>
      <c r="D7" s="74">
        <f>C7/$C$8</f>
        <v>0.1519831118520053</v>
      </c>
      <c r="E7" s="74">
        <v>0</v>
      </c>
      <c r="F7" s="74">
        <v>0</v>
      </c>
      <c r="G7" s="74">
        <v>0</v>
      </c>
      <c r="H7" s="595"/>
    </row>
    <row r="8" spans="2:8">
      <c r="B8" s="61"/>
      <c r="C8" s="626">
        <f>SUM(C5:C7)</f>
        <v>12073709885.522314</v>
      </c>
      <c r="D8" s="627">
        <v>1</v>
      </c>
      <c r="E8" s="74"/>
      <c r="F8" s="628"/>
      <c r="G8" s="629"/>
      <c r="H8" s="595"/>
    </row>
    <row r="9" spans="2:8" ht="12.75" thickBot="1">
      <c r="B9" s="61"/>
      <c r="C9" s="88"/>
      <c r="D9" s="74"/>
      <c r="E9" s="74"/>
      <c r="F9" s="628"/>
      <c r="G9" s="629"/>
      <c r="H9" s="595"/>
    </row>
    <row r="10" spans="2:8">
      <c r="B10" s="60"/>
      <c r="C10" s="630"/>
      <c r="D10" s="627"/>
      <c r="E10" s="627"/>
      <c r="F10" s="631"/>
      <c r="G10" s="632"/>
      <c r="H10" s="595"/>
    </row>
    <row r="11" spans="2:8">
      <c r="B11" s="61" t="s">
        <v>314</v>
      </c>
      <c r="C11" s="88">
        <v>465000000</v>
      </c>
      <c r="D11" s="74">
        <f>C11/C8</f>
        <v>3.8513431613723413E-2</v>
      </c>
      <c r="E11" s="74"/>
      <c r="F11" s="628"/>
      <c r="G11" s="629"/>
      <c r="H11" s="595"/>
    </row>
    <row r="12" spans="2:8" ht="12.75" thickBot="1">
      <c r="B12" s="63"/>
      <c r="C12" s="89"/>
      <c r="D12" s="89"/>
      <c r="E12" s="90"/>
      <c r="F12" s="248"/>
      <c r="G12" s="90"/>
      <c r="H12" s="595"/>
    </row>
    <row r="13" spans="2:8" ht="12.75" customHeight="1">
      <c r="B13" s="51"/>
      <c r="C13" s="91"/>
      <c r="D13" s="91"/>
      <c r="E13" s="75"/>
      <c r="F13" s="92"/>
      <c r="G13" s="75"/>
    </row>
    <row r="14" spans="2:8" ht="12.75" thickBot="1">
      <c r="B14" s="92"/>
      <c r="C14" s="92"/>
      <c r="D14" s="91"/>
      <c r="E14" s="75"/>
      <c r="F14" s="92"/>
      <c r="G14" s="75"/>
    </row>
    <row r="15" spans="2:8">
      <c r="B15" s="60" t="s">
        <v>136</v>
      </c>
      <c r="C15" s="444">
        <v>0</v>
      </c>
      <c r="D15" s="48"/>
      <c r="E15" s="48"/>
      <c r="F15" s="48"/>
      <c r="G15" s="48"/>
    </row>
    <row r="16" spans="2:8">
      <c r="B16" s="61" t="s">
        <v>137</v>
      </c>
      <c r="C16" s="445">
        <v>0</v>
      </c>
      <c r="D16" s="91"/>
      <c r="E16" s="93"/>
      <c r="F16" s="48"/>
      <c r="G16" s="48"/>
    </row>
    <row r="17" spans="2:7">
      <c r="B17" s="61" t="s">
        <v>138</v>
      </c>
      <c r="C17" s="445">
        <v>0</v>
      </c>
      <c r="D17" s="91"/>
      <c r="E17" s="84"/>
      <c r="F17" s="4"/>
      <c r="G17" s="4"/>
    </row>
    <row r="18" spans="2:7">
      <c r="B18" s="61" t="s">
        <v>139</v>
      </c>
      <c r="C18" s="445">
        <v>0</v>
      </c>
      <c r="D18" s="91"/>
      <c r="E18" s="4"/>
      <c r="F18" s="4"/>
      <c r="G18" s="4"/>
    </row>
    <row r="19" spans="2:7">
      <c r="B19" s="61" t="s">
        <v>140</v>
      </c>
      <c r="C19" s="445">
        <v>0</v>
      </c>
      <c r="D19" s="91"/>
      <c r="E19" s="93"/>
      <c r="F19" s="48"/>
      <c r="G19" s="48"/>
    </row>
    <row r="20" spans="2:7" ht="12.75" thickBot="1">
      <c r="B20" s="94" t="s">
        <v>141</v>
      </c>
      <c r="C20" s="446">
        <v>0</v>
      </c>
      <c r="D20" s="91"/>
      <c r="E20" s="93"/>
      <c r="F20" s="48"/>
      <c r="G20" s="48"/>
    </row>
    <row r="21" spans="2:7">
      <c r="B21" s="13"/>
      <c r="C21" s="13"/>
      <c r="D21" s="95"/>
      <c r="E21" s="96"/>
      <c r="F21" s="48"/>
      <c r="G21" s="48"/>
    </row>
    <row r="22" spans="2:7" ht="12.75" thickBot="1">
      <c r="B22" s="92"/>
      <c r="C22" s="92"/>
      <c r="D22" s="91"/>
      <c r="E22" s="75"/>
      <c r="F22" s="92"/>
      <c r="G22" s="75"/>
    </row>
    <row r="23" spans="2:7">
      <c r="B23" s="115" t="s">
        <v>315</v>
      </c>
      <c r="C23" s="118"/>
      <c r="D23" s="4"/>
    </row>
    <row r="24" spans="2:7" ht="12.75" thickBot="1">
      <c r="B24" s="119"/>
      <c r="C24" s="120"/>
      <c r="D24" s="4"/>
    </row>
    <row r="25" spans="2:7">
      <c r="B25" s="61" t="s">
        <v>142</v>
      </c>
      <c r="C25" s="88">
        <v>465000000</v>
      </c>
      <c r="D25" s="4"/>
    </row>
    <row r="26" spans="2:7">
      <c r="B26" s="61" t="s">
        <v>143</v>
      </c>
      <c r="C26" s="88">
        <v>0</v>
      </c>
      <c r="D26" s="4"/>
    </row>
    <row r="27" spans="2:7">
      <c r="B27" s="61" t="s">
        <v>144</v>
      </c>
      <c r="C27" s="88">
        <v>0</v>
      </c>
      <c r="D27" s="4"/>
    </row>
    <row r="28" spans="2:7" ht="12.75" thickBot="1">
      <c r="B28" s="63" t="s">
        <v>145</v>
      </c>
      <c r="C28" s="89">
        <v>465000000</v>
      </c>
      <c r="D28" s="4"/>
      <c r="E28" s="75"/>
      <c r="F28" s="92"/>
      <c r="G28" s="8"/>
    </row>
    <row r="29" spans="2:7" ht="12.75" thickBot="1">
      <c r="B29" s="51"/>
      <c r="C29" s="91"/>
      <c r="D29" s="4"/>
      <c r="E29" s="75"/>
      <c r="F29" s="92"/>
      <c r="G29" s="8"/>
    </row>
    <row r="30" spans="2:7" ht="12.75" thickBot="1">
      <c r="B30" s="253" t="s">
        <v>336</v>
      </c>
      <c r="C30" s="218"/>
      <c r="D30" s="4"/>
      <c r="E30" s="75"/>
      <c r="F30" s="92"/>
      <c r="G30" s="8"/>
    </row>
    <row r="31" spans="2:7" ht="12.75" thickBot="1">
      <c r="B31" s="254" t="s">
        <v>625</v>
      </c>
      <c r="C31" s="447">
        <v>514801000</v>
      </c>
      <c r="D31" s="4"/>
      <c r="E31" s="75"/>
      <c r="F31" s="92"/>
      <c r="G31" s="8"/>
    </row>
    <row r="32" spans="2:7">
      <c r="B32" s="4"/>
      <c r="C32" s="4"/>
      <c r="D32" s="91"/>
      <c r="E32" s="4"/>
      <c r="F32" s="4"/>
      <c r="G32" s="4"/>
    </row>
    <row r="33" spans="2:7" ht="12.75" thickBot="1">
      <c r="B33" s="4"/>
      <c r="C33" s="4"/>
      <c r="D33" s="4"/>
      <c r="E33" s="4"/>
      <c r="F33" s="4"/>
      <c r="G33" s="8"/>
    </row>
    <row r="34" spans="2:7">
      <c r="B34" s="115" t="s">
        <v>316</v>
      </c>
      <c r="C34" s="249"/>
      <c r="D34" s="8"/>
      <c r="E34" s="8"/>
      <c r="F34" s="8"/>
      <c r="G34" s="4"/>
    </row>
    <row r="35" spans="2:7" ht="12.75" thickBot="1">
      <c r="B35" s="119"/>
      <c r="C35" s="250"/>
      <c r="D35" s="8"/>
      <c r="E35" s="8"/>
      <c r="F35" s="8"/>
      <c r="G35" s="4"/>
    </row>
    <row r="36" spans="2:7">
      <c r="B36" s="251" t="s">
        <v>629</v>
      </c>
      <c r="C36" s="448">
        <v>1.3200913775736843E-2</v>
      </c>
      <c r="D36" s="8"/>
      <c r="E36" s="97"/>
      <c r="F36" s="97"/>
      <c r="G36" s="13"/>
    </row>
    <row r="37" spans="2:7" ht="12.75" thickBot="1">
      <c r="B37" s="94" t="s">
        <v>317</v>
      </c>
      <c r="C37" s="449">
        <v>1.6412688060832192E-2</v>
      </c>
      <c r="D37" s="8"/>
      <c r="E37" s="97"/>
      <c r="F37" s="97"/>
      <c r="G37" s="13"/>
    </row>
    <row r="38" spans="2:7">
      <c r="B38" s="8" t="s">
        <v>318</v>
      </c>
      <c r="C38" s="48"/>
      <c r="D38" s="8"/>
      <c r="E38" s="93"/>
      <c r="F38" s="93"/>
      <c r="G38" s="93"/>
    </row>
    <row r="39" spans="2:7">
      <c r="B39" s="8"/>
      <c r="C39" s="48"/>
      <c r="D39" s="8"/>
      <c r="E39" s="93"/>
      <c r="F39" s="93"/>
      <c r="G39" s="93"/>
    </row>
    <row r="40" spans="2:7" ht="12.75" thickBot="1"/>
    <row r="41" spans="2:7">
      <c r="B41" s="60" t="s">
        <v>319</v>
      </c>
      <c r="C41" s="535">
        <v>992541958.49000001</v>
      </c>
    </row>
    <row r="42" spans="2:7">
      <c r="B42" s="87" t="s">
        <v>320</v>
      </c>
      <c r="C42" s="536">
        <v>0</v>
      </c>
    </row>
    <row r="43" spans="2:7">
      <c r="B43" s="87" t="s">
        <v>321</v>
      </c>
      <c r="C43" s="536">
        <v>0</v>
      </c>
    </row>
    <row r="44" spans="2:7" ht="12.75" thickBot="1">
      <c r="B44" s="252" t="s">
        <v>322</v>
      </c>
      <c r="C44" s="537">
        <v>0</v>
      </c>
    </row>
    <row r="45" spans="2:7" ht="12.75" thickBot="1">
      <c r="B45" s="63" t="s">
        <v>504</v>
      </c>
      <c r="C45" s="537">
        <v>992541958.49000001</v>
      </c>
    </row>
  </sheetData>
  <pageMargins left="0.70866141732283472" right="0.70866141732283472" top="0.74803149606299213" bottom="0.74803149606299213" header="0.31496062992125984" footer="0.31496062992125984"/>
  <pageSetup paperSize="9" scale="53" orientation="landscape" r:id="rId1"/>
  <headerFooter>
    <oddHeader>&amp;CHolmes Master Trust Investor Report - July 2012</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10'!Print_Area</vt:lpstr>
      <vt:lpstr>'Page 2'!Print_Area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Akhil Raithatha</cp:lastModifiedBy>
  <cp:lastPrinted>2012-11-02T14:06:01Z</cp:lastPrinted>
  <dcterms:created xsi:type="dcterms:W3CDTF">2011-08-15T10:47:16Z</dcterms:created>
  <dcterms:modified xsi:type="dcterms:W3CDTF">2012-11-02T14:08:40Z</dcterms:modified>
</cp:coreProperties>
</file>