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90" windowWidth="56715" windowHeight="12570" tabRatio="915"/>
  </bookViews>
  <sheets>
    <sheet name="Page 1" sheetId="80" r:id="rId1"/>
    <sheet name="Page 2" sheetId="81" r:id="rId2"/>
    <sheet name="Page 3" sheetId="82" r:id="rId3"/>
    <sheet name="Page 4" sheetId="83" r:id="rId4"/>
    <sheet name="Page 5" sheetId="8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calcChain.xml><?xml version="1.0" encoding="utf-8"?>
<calcChain xmlns="http://schemas.openxmlformats.org/spreadsheetml/2006/main">
  <c r="J13" i="84" l="1"/>
  <c r="C13" i="84"/>
  <c r="F22" i="83"/>
  <c r="F15" i="83"/>
  <c r="G36" i="82"/>
  <c r="G30" i="82"/>
  <c r="G26" i="82"/>
  <c r="G13" i="83" l="1"/>
  <c r="G14" i="83"/>
  <c r="G34" i="82"/>
  <c r="F37" i="82"/>
  <c r="D9" i="83"/>
  <c r="D47" i="83"/>
  <c r="D64" i="83"/>
  <c r="K5" i="84"/>
  <c r="K7" i="84"/>
  <c r="K9" i="84"/>
  <c r="K11" i="84"/>
  <c r="J28" i="84"/>
  <c r="C50" i="84"/>
  <c r="G27" i="82"/>
  <c r="G31" i="82"/>
  <c r="G21" i="83"/>
  <c r="E28" i="83"/>
  <c r="E33" i="83"/>
  <c r="E39" i="83"/>
  <c r="E44" i="83"/>
  <c r="F64" i="83"/>
  <c r="D5" i="84"/>
  <c r="D7" i="84"/>
  <c r="D9" i="84"/>
  <c r="D11" i="84"/>
  <c r="L13" i="84"/>
  <c r="L28" i="84"/>
  <c r="G24" i="82"/>
  <c r="G28" i="82"/>
  <c r="G32" i="82"/>
  <c r="E6" i="83"/>
  <c r="F9" i="83"/>
  <c r="G15" i="83"/>
  <c r="G19" i="83"/>
  <c r="G20" i="83"/>
  <c r="K4" i="84"/>
  <c r="K6" i="84"/>
  <c r="K8" i="84"/>
  <c r="K10" i="84"/>
  <c r="K12" i="84"/>
  <c r="E13" i="84"/>
  <c r="G25" i="82"/>
  <c r="G29" i="82"/>
  <c r="G33" i="82"/>
  <c r="G35" i="82"/>
  <c r="E37" i="82"/>
  <c r="E61" i="83"/>
  <c r="D4" i="84"/>
  <c r="D6" i="84"/>
  <c r="D8" i="84"/>
  <c r="D10" i="84"/>
  <c r="D12" i="84"/>
  <c r="J43" i="84"/>
  <c r="D49" i="84"/>
  <c r="E50" i="84"/>
  <c r="F46" i="84" s="1"/>
  <c r="D15" i="83"/>
  <c r="D22" i="83"/>
  <c r="F47" i="83"/>
  <c r="D23" i="84"/>
  <c r="D25" i="84"/>
  <c r="D27" i="84"/>
  <c r="D29" i="84"/>
  <c r="D31" i="84"/>
  <c r="D33" i="84"/>
  <c r="D35" i="84"/>
  <c r="D36" i="84"/>
  <c r="D39" i="84"/>
  <c r="D40" i="84"/>
  <c r="D43" i="84"/>
  <c r="D48" i="84"/>
  <c r="L43" i="84"/>
  <c r="F12" i="82"/>
  <c r="L6" i="83"/>
  <c r="E41" i="83" l="1"/>
  <c r="E36" i="83"/>
  <c r="E31" i="83"/>
  <c r="F21" i="84"/>
  <c r="E45" i="83"/>
  <c r="E40" i="83"/>
  <c r="E35" i="83"/>
  <c r="E29" i="83"/>
  <c r="E43" i="83"/>
  <c r="E37" i="83"/>
  <c r="E32" i="83"/>
  <c r="E27" i="83"/>
  <c r="K37" i="84"/>
  <c r="K27" i="84"/>
  <c r="K41" i="84"/>
  <c r="E46" i="83"/>
  <c r="E42" i="83"/>
  <c r="E38" i="83"/>
  <c r="E34" i="83"/>
  <c r="E30" i="83"/>
  <c r="E26" i="83"/>
  <c r="F19" i="84"/>
  <c r="K25" i="84"/>
  <c r="K20" i="84"/>
  <c r="K21" i="84"/>
  <c r="E55" i="83"/>
  <c r="K23" i="84"/>
  <c r="K19" i="84"/>
  <c r="D42" i="84"/>
  <c r="K39" i="84"/>
  <c r="D37" i="84"/>
  <c r="D34" i="84"/>
  <c r="D30" i="84"/>
  <c r="M25" i="84"/>
  <c r="M21" i="84"/>
  <c r="D44" i="84"/>
  <c r="E5" i="83"/>
  <c r="E54" i="83"/>
  <c r="E59" i="83"/>
  <c r="E7" i="83"/>
  <c r="D41" i="84"/>
  <c r="D38" i="84"/>
  <c r="K35" i="84"/>
  <c r="D32" i="84"/>
  <c r="M27" i="84"/>
  <c r="M23" i="84"/>
  <c r="M20" i="84"/>
  <c r="D45" i="84"/>
  <c r="E57" i="83"/>
  <c r="D46" i="84"/>
  <c r="E62" i="83"/>
  <c r="M19" i="84"/>
  <c r="E53" i="83"/>
  <c r="M24" i="84"/>
  <c r="E58" i="83"/>
  <c r="E63" i="83"/>
  <c r="G53" i="83"/>
  <c r="G61" i="83"/>
  <c r="F23" i="84"/>
  <c r="F8" i="84"/>
  <c r="G4" i="83"/>
  <c r="H27" i="82"/>
  <c r="M4" i="84"/>
  <c r="F20" i="84"/>
  <c r="G57" i="83"/>
  <c r="E4" i="83"/>
  <c r="K42" i="84"/>
  <c r="K40" i="84"/>
  <c r="K38" i="84"/>
  <c r="K36" i="84"/>
  <c r="K34" i="84"/>
  <c r="E14" i="83"/>
  <c r="E13" i="83"/>
  <c r="D13" i="84"/>
  <c r="F27" i="84"/>
  <c r="G22" i="83"/>
  <c r="F6" i="84"/>
  <c r="G63" i="83"/>
  <c r="G59" i="83"/>
  <c r="G55" i="83"/>
  <c r="G60" i="83"/>
  <c r="G56" i="83"/>
  <c r="G52" i="83"/>
  <c r="H26" i="82"/>
  <c r="M10" i="84"/>
  <c r="E60" i="83"/>
  <c r="F8" i="82"/>
  <c r="F49" i="84"/>
  <c r="F42" i="84"/>
  <c r="F40" i="84"/>
  <c r="F38" i="84"/>
  <c r="F36" i="84"/>
  <c r="F34" i="84"/>
  <c r="F30" i="84"/>
  <c r="F31" i="84"/>
  <c r="F45" i="84"/>
  <c r="F44" i="84"/>
  <c r="F43" i="84"/>
  <c r="F41" i="84"/>
  <c r="F39" i="84"/>
  <c r="F37" i="84"/>
  <c r="F35" i="84"/>
  <c r="F32" i="84"/>
  <c r="F33" i="84"/>
  <c r="F26" i="84"/>
  <c r="F22" i="84"/>
  <c r="F29" i="84"/>
  <c r="H32" i="82"/>
  <c r="H24" i="82"/>
  <c r="D28" i="84"/>
  <c r="D24" i="84"/>
  <c r="D21" i="84"/>
  <c r="D19" i="84"/>
  <c r="D26" i="84"/>
  <c r="D22" i="84"/>
  <c r="D20" i="84"/>
  <c r="M26" i="84"/>
  <c r="M22" i="84"/>
  <c r="M12" i="84"/>
  <c r="G54" i="83"/>
  <c r="G46" i="83"/>
  <c r="G45" i="83"/>
  <c r="G44" i="83"/>
  <c r="G43" i="83"/>
  <c r="G42" i="83"/>
  <c r="G41" i="83"/>
  <c r="G40" i="83"/>
  <c r="G39" i="83"/>
  <c r="G38" i="83"/>
  <c r="G37" i="83"/>
  <c r="G36" i="83"/>
  <c r="G35" i="83"/>
  <c r="G34" i="83"/>
  <c r="G33" i="83"/>
  <c r="G32" i="83"/>
  <c r="G31" i="83"/>
  <c r="G30" i="83"/>
  <c r="G29" i="83"/>
  <c r="G28" i="83"/>
  <c r="G27" i="83"/>
  <c r="G26" i="83"/>
  <c r="F9" i="82"/>
  <c r="H34" i="82"/>
  <c r="H36" i="82"/>
  <c r="H35" i="82"/>
  <c r="H29" i="82"/>
  <c r="H25" i="82"/>
  <c r="F11" i="84"/>
  <c r="F9" i="84"/>
  <c r="F7" i="84"/>
  <c r="F5" i="84"/>
  <c r="G7" i="83"/>
  <c r="G8" i="83"/>
  <c r="G6" i="83"/>
  <c r="G37" i="82"/>
  <c r="M11" i="84"/>
  <c r="M9" i="84"/>
  <c r="M7" i="84"/>
  <c r="M5" i="84"/>
  <c r="F10" i="84"/>
  <c r="E47" i="83"/>
  <c r="G5" i="83"/>
  <c r="H30" i="82"/>
  <c r="F48" i="84"/>
  <c r="M6" i="84"/>
  <c r="G58" i="83"/>
  <c r="E52" i="83"/>
  <c r="M42" i="84"/>
  <c r="M40" i="84"/>
  <c r="M38" i="84"/>
  <c r="M36" i="84"/>
  <c r="M34" i="84"/>
  <c r="M41" i="84"/>
  <c r="M39" i="84"/>
  <c r="M37" i="84"/>
  <c r="M35" i="84"/>
  <c r="E21" i="83"/>
  <c r="E20" i="83"/>
  <c r="E19" i="83"/>
  <c r="F28" i="84"/>
  <c r="F24" i="84"/>
  <c r="H28" i="82"/>
  <c r="K13" i="84"/>
  <c r="H31" i="82"/>
  <c r="F47" i="84"/>
  <c r="F12" i="84"/>
  <c r="F4" i="84"/>
  <c r="H33" i="82"/>
  <c r="D47" i="84"/>
  <c r="F25" i="84"/>
  <c r="K26" i="84"/>
  <c r="K22" i="84"/>
  <c r="K24" i="84"/>
  <c r="M8" i="84"/>
  <c r="G62" i="83"/>
  <c r="E56" i="83"/>
  <c r="E8" i="83"/>
  <c r="F10" i="82"/>
  <c r="F13" i="84" l="1"/>
  <c r="E22" i="83"/>
  <c r="D50" i="84"/>
  <c r="M13" i="84"/>
  <c r="E9" i="83"/>
  <c r="K28" i="84"/>
  <c r="G64" i="83"/>
  <c r="M28" i="84"/>
  <c r="F50" i="84"/>
  <c r="E15" i="83"/>
  <c r="G9" i="83"/>
  <c r="M43" i="84"/>
  <c r="E64" i="83"/>
  <c r="G47" i="83"/>
  <c r="H37" i="82"/>
  <c r="K43" i="84"/>
  <c r="C44" i="88" l="1"/>
  <c r="C48" i="88" s="1"/>
  <c r="C10" i="88" l="1"/>
  <c r="D5" i="88" s="1"/>
  <c r="C30" i="88"/>
  <c r="D7" i="88" l="1"/>
  <c r="D13" i="88"/>
  <c r="D8" i="88"/>
  <c r="D6" i="88"/>
  <c r="D9" i="88"/>
  <c r="F5" i="88" l="1"/>
  <c r="E5" i="88"/>
  <c r="D10" i="88"/>
  <c r="J62" i="86" l="1"/>
  <c r="J63" i="86"/>
  <c r="J40" i="86"/>
  <c r="J41" i="86"/>
  <c r="J44" i="86"/>
  <c r="J26" i="86"/>
  <c r="J53" i="86"/>
  <c r="J25" i="86" l="1"/>
</calcChain>
</file>

<file path=xl/sharedStrings.xml><?xml version="1.0" encoding="utf-8"?>
<sst xmlns="http://schemas.openxmlformats.org/spreadsheetml/2006/main" count="1069" uniqueCount="612">
  <si>
    <t xml:space="preserve">Using current capital balance and unindexed latest valuation </t>
  </si>
  <si>
    <t>Product breakdown</t>
  </si>
  <si>
    <t>Number of accounts</t>
  </si>
  <si>
    <t>Redeemed this period*</t>
  </si>
  <si>
    <t>Report Date:</t>
  </si>
  <si>
    <t>Reporting Period:</t>
  </si>
  <si>
    <t>Contacts:</t>
  </si>
  <si>
    <t>Servicer</t>
  </si>
  <si>
    <t>Seller</t>
  </si>
  <si>
    <t>Mortgage Loan Profile</t>
  </si>
  <si>
    <t>Loss Amount</t>
  </si>
  <si>
    <t>None</t>
  </si>
  <si>
    <t>More than 12 months in arrears</t>
  </si>
  <si>
    <t>Total</t>
  </si>
  <si>
    <t>Properties in Possession</t>
  </si>
  <si>
    <t>By current 
balance</t>
  </si>
  <si>
    <t>Less than 1 month in arrears</t>
  </si>
  <si>
    <t>by number</t>
  </si>
  <si>
    <t>of accounts</t>
  </si>
  <si>
    <t>Loan to Value at Last Valuation</t>
  </si>
  <si>
    <t>Class A Notes</t>
  </si>
  <si>
    <t>% Required</t>
  </si>
  <si>
    <t>&gt; 1,000,000</t>
  </si>
  <si>
    <t>0% to &lt;=25%</t>
  </si>
  <si>
    <t>&gt;25% to &lt;=50%</t>
  </si>
  <si>
    <t>&gt;50% to &lt;=75%</t>
  </si>
  <si>
    <t>&gt;75% to &lt;=80%</t>
  </si>
  <si>
    <t>&gt;80% to &lt;=85%</t>
  </si>
  <si>
    <t>&gt;85% to &lt;=90%</t>
  </si>
  <si>
    <t>&gt;90% to &lt;=95%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</si>
  <si>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</si>
  <si>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</si>
  <si>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</si>
  <si>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</si>
  <si>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</si>
  <si>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</si>
  <si>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</si>
  <si>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</si>
  <si>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</si>
  <si>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</si>
  <si>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</si>
  <si>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</si>
  <si>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</si>
  <si>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</si>
  <si>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</si>
  <si>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</si>
  <si>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</si>
  <si>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</si>
  <si>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</si>
  <si>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</si>
  <si>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</si>
  <si>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</si>
  <si>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</si>
  <si>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</si>
  <si>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</si>
  <si>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</si>
  <si>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</si>
  <si>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</si>
  <si>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</si>
  <si>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</si>
  <si>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</si>
  <si>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</si>
  <si>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</si>
  <si>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</si>
  <si>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</si>
  <si>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</si>
  <si>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</si>
  <si>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</si>
  <si>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</si>
  <si>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</si>
  <si>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</si>
  <si>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</si>
  <si>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</si>
  <si>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</si>
  <si>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</si>
  <si>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</si>
  <si>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</si>
  <si>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</si>
  <si>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</si>
  <si>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</si>
  <si>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</si>
  <si>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</si>
  <si>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</si>
  <si>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</si>
  <si>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</si>
  <si>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</si>
  <si>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</si>
  <si>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</si>
  <si>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</si>
  <si>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</si>
  <si>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</si>
  <si>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</si>
  <si>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</si>
  <si>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</si>
  <si>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</si>
  <si>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</si>
  <si>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</si>
  <si>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</si>
  <si>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</si>
  <si>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</si>
  <si>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</si>
  <si>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</si>
  <si>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</si>
  <si>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</si>
  <si>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</si>
  <si>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</si>
  <si>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</si>
  <si>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</si>
  <si>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</si>
  <si>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AAA/Aaa/AAA</t>
  </si>
  <si>
    <t>USD</t>
  </si>
  <si>
    <t>A2</t>
  </si>
  <si>
    <t>A3</t>
  </si>
  <si>
    <t>EUR</t>
  </si>
  <si>
    <t>A4</t>
  </si>
  <si>
    <t>GBP</t>
  </si>
  <si>
    <t>3M GBP LIBOR</t>
  </si>
  <si>
    <t>AA/Aa3/AA</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</si>
  <si>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</si>
  <si>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</si>
  <si>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</si>
  <si>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</si>
  <si>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</si>
  <si>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</si>
  <si>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</si>
  <si>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</si>
  <si>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</si>
  <si>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</si>
  <si>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</si>
  <si>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</si>
  <si>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</si>
  <si>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</si>
  <si>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</si>
  <si>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</si>
  <si>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</si>
  <si>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</si>
  <si>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</si>
  <si>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</si>
  <si>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Other</t>
  </si>
  <si>
    <t>Fosse Master Issuer plc</t>
  </si>
  <si>
    <t>Geographical Analysis By Region</t>
  </si>
  <si>
    <t>Indexed Current Loan to Value</t>
  </si>
  <si>
    <t xml:space="preserve">   final terms</t>
  </si>
  <si>
    <t>Interest shortfall in period</t>
  </si>
  <si>
    <t>Cumulative interest shortfall</t>
  </si>
  <si>
    <t xml:space="preserve">Non Asset </t>
  </si>
  <si>
    <t>Substitution, redemptions and repurchases</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</si>
  <si>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</si>
  <si>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</si>
  <si>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</si>
  <si>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</si>
  <si>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</si>
  <si>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</si>
  <si>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</si>
  <si>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</si>
  <si>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</si>
  <si>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</si>
  <si>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</si>
  <si>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</si>
  <si>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</si>
  <si>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</si>
  <si>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</si>
  <si>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&gt;95% to &lt;100%</t>
  </si>
  <si>
    <t>Bank of England Base Rate Tracker Loans</t>
  </si>
  <si>
    <t>Discounted SVR Loans</t>
  </si>
  <si>
    <t>Current number of mortgages</t>
  </si>
  <si>
    <t>Seasoning</t>
  </si>
  <si>
    <t>Remaining term</t>
  </si>
  <si>
    <t xml:space="preserve">No of </t>
  </si>
  <si>
    <t>product holdings</t>
  </si>
  <si>
    <t>Current balance</t>
  </si>
  <si>
    <t>by balance</t>
  </si>
  <si>
    <t>Current value of mortgages</t>
  </si>
  <si>
    <t>Product Breakdown</t>
  </si>
  <si>
    <t>(By Balance)</t>
  </si>
  <si>
    <t>Standard Variable Rate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</si>
  <si>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</si>
  <si>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</si>
  <si>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</si>
  <si>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</si>
  <si>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</si>
  <si>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</si>
  <si>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</si>
  <si>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</si>
  <si>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</si>
  <si>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</si>
  <si>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</si>
  <si>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</si>
  <si>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</si>
  <si>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</si>
  <si>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</si>
  <si>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</si>
  <si>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</si>
  <si>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</si>
  <si>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</si>
  <si>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</si>
  <si>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 xml:space="preserve">Arrears </t>
  </si>
  <si>
    <t>By 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</si>
  <si>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</si>
  <si>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</si>
  <si>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</si>
  <si>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</si>
  <si>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</si>
  <si>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</si>
  <si>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</si>
  <si>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</si>
  <si>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Series 2010-1 Notes</t>
  </si>
  <si>
    <t>2010-1</t>
  </si>
  <si>
    <t>Z</t>
  </si>
  <si>
    <t>XS0493851298</t>
  </si>
  <si>
    <t>XS0493852858</t>
  </si>
  <si>
    <t>XS0493858202</t>
  </si>
  <si>
    <t>XS0493854631</t>
  </si>
  <si>
    <t>N/A</t>
  </si>
  <si>
    <t>Santander UK</t>
  </si>
  <si>
    <t>Abbey National Treasury Services plc</t>
  </si>
  <si>
    <t>Accrual Period</t>
  </si>
  <si>
    <t>Remaining Term</t>
  </si>
  <si>
    <t>Applicable Exchange Rate</t>
  </si>
  <si>
    <t>Mortgage collections - Principal (Scheduled)</t>
  </si>
  <si>
    <t>Mortgage collections - Principal (Unscheduled)</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</si>
  <si>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</si>
  <si>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</si>
  <si>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</si>
  <si>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</si>
  <si>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</si>
  <si>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</si>
  <si>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</si>
  <si>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</si>
  <si>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</si>
  <si>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</si>
  <si>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</si>
  <si>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</si>
  <si>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</si>
  <si>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</si>
  <si>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</si>
  <si>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</si>
  <si>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</si>
  <si>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</si>
  <si>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</si>
  <si>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</si>
  <si>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</si>
  <si>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</si>
  <si>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</si>
  <si>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</si>
  <si>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</si>
  <si>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</si>
  <si>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</si>
  <si>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</si>
  <si>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</si>
  <si>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</si>
  <si>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</si>
  <si>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</si>
  <si>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</si>
  <si>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</si>
  <si>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</si>
  <si>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</si>
  <si>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</si>
  <si>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</si>
  <si>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</si>
  <si>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</si>
  <si>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</si>
  <si>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</si>
  <si>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</si>
  <si>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</si>
  <si>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</si>
  <si>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&gt;750,000 =&lt;800,000</t>
  </si>
  <si>
    <t>&gt;800,000 =&lt;850,000</t>
  </si>
  <si>
    <t>&gt;850,000 =&lt;900,000</t>
  </si>
  <si>
    <t>&gt;900,000 =&lt;950,000</t>
  </si>
  <si>
    <t>&gt;950,000 =&lt;1,000,000</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</si>
  <si>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</si>
  <si>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</si>
  <si>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</si>
  <si>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</si>
  <si>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</si>
  <si>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</si>
  <si>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</si>
  <si>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</si>
  <si>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</si>
  <si>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</si>
  <si>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</si>
  <si>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</si>
  <si>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</si>
  <si>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</si>
  <si>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No</t>
  </si>
  <si>
    <t>A-1+/P-1/F1+</t>
  </si>
  <si>
    <t>WATERFALLS</t>
  </si>
  <si>
    <t>Repayment of Class B Notes</t>
  </si>
  <si>
    <t>Repayment of Class M Notes</t>
  </si>
  <si>
    <t>Repayment of Class C Notes</t>
  </si>
  <si>
    <t>Note</t>
  </si>
  <si>
    <t>COLLATERAL</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</si>
  <si>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</si>
  <si>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</si>
  <si>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</si>
  <si>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</si>
  <si>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</si>
  <si>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</si>
  <si>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</si>
  <si>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</si>
  <si>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</si>
  <si>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</si>
  <si>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</si>
  <si>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</si>
  <si>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</si>
  <si>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</si>
  <si>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</si>
  <si>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</si>
  <si>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</si>
  <si>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 xml:space="preserve">Original Loan to Value </t>
  </si>
  <si>
    <t>Using original balance and valuation amount</t>
  </si>
  <si>
    <t>X</t>
  </si>
  <si>
    <t>Y</t>
  </si>
  <si>
    <t>BBB+ or F2 (Fitch)</t>
  </si>
  <si>
    <t>A or F1 / P-1 / A or A-1 (or A+ if no ST rating)</t>
  </si>
  <si>
    <t>A or F1  / A2 or P-1 (or A1 if no ST rating) / A or A-1 (or A+ if no ST rating)</t>
  </si>
  <si>
    <t>BBB- (Fitch) / BBB- (S&amp;P)</t>
  </si>
  <si>
    <t xml:space="preserve">BBB- or F3  / A3 or P-2 (or A3 if no ST rating) / BBB+ </t>
  </si>
  <si>
    <t>F2 or BBB+ / P-2 / A-2 or BBB</t>
  </si>
  <si>
    <t>2012-1</t>
  </si>
  <si>
    <t>Series 2012-1 Notes</t>
  </si>
  <si>
    <t>1A1</t>
  </si>
  <si>
    <t>2A1</t>
  </si>
  <si>
    <t>2A2</t>
  </si>
  <si>
    <t>2A3</t>
  </si>
  <si>
    <t>2A4</t>
  </si>
  <si>
    <t>2A5</t>
  </si>
  <si>
    <t>3A1</t>
  </si>
  <si>
    <t>3A2</t>
  </si>
  <si>
    <t>2B1</t>
  </si>
  <si>
    <t>2B2</t>
  </si>
  <si>
    <t>AUD</t>
  </si>
  <si>
    <t>JPY</t>
  </si>
  <si>
    <t>1M AUD BBR-BBSW</t>
  </si>
  <si>
    <t>Sched Am</t>
  </si>
  <si>
    <t>AU0000FOBHA4</t>
  </si>
  <si>
    <t>XS0784926353</t>
  </si>
  <si>
    <t>XS0784926437</t>
  </si>
  <si>
    <t>XS0784926510</t>
  </si>
  <si>
    <t>XS0784928300</t>
  </si>
  <si>
    <t>XS0784928482</t>
  </si>
  <si>
    <t>XS0784928649</t>
  </si>
  <si>
    <t>XS0784929290</t>
  </si>
  <si>
    <t>XS0784929530</t>
  </si>
  <si>
    <t>XS0784929613</t>
  </si>
  <si>
    <t>Swap Provider</t>
  </si>
  <si>
    <t>National Australia Bank</t>
  </si>
  <si>
    <t>0207 756 7107</t>
  </si>
  <si>
    <t>Wells Fargo Bank NA</t>
  </si>
  <si>
    <t>Citibank N.A.</t>
  </si>
  <si>
    <t>(Alliance &amp; Leicester)</t>
  </si>
  <si>
    <t>F1+ / P-1 / A-1+</t>
  </si>
  <si>
    <t>XS0785596163</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</si>
  <si>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</si>
  <si>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</si>
  <si>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</si>
  <si>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</si>
  <si>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</si>
  <si>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</si>
  <si>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</si>
  <si>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</si>
  <si>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</si>
  <si>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</si>
  <si>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</si>
  <si>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</si>
  <si>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</si>
  <si>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</si>
  <si>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</si>
  <si>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</si>
  <si>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</si>
  <si>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</si>
  <si>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</si>
  <si>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(Series 2012-1 Class 2A2 Notes)</t>
  </si>
  <si>
    <t>A- or F2 (Fitch)</t>
  </si>
  <si>
    <t>Further collateral required and possibility of obtaining guarantee or transfer to eligible transferee</t>
  </si>
  <si>
    <t>Remedial action required - posting collateral with possibility of obtaining guarantee or transfer to eligible transferee.</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</si>
  <si>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</si>
  <si>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</si>
  <si>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</si>
  <si>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</si>
  <si>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</si>
  <si>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 xml:space="preserve">Current value of Loans in Portfolio </t>
  </si>
  <si>
    <t>Current number of Loan product holdings in Portfolio</t>
  </si>
  <si>
    <t>(A Loan may have more than one active Loan product)</t>
  </si>
  <si>
    <t>Weighted average yield (pre-swap)</t>
  </si>
  <si>
    <t>Capitalisation cases (In month)</t>
  </si>
  <si>
    <t>Capitalisation cases (cumulative)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</si>
  <si>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</si>
  <si>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</si>
  <si>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</si>
  <si>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</si>
  <si>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</si>
  <si>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</si>
  <si>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</si>
  <si>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</si>
  <si>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</si>
  <si>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House purchase</t>
  </si>
  <si>
    <t>Substitution &amp; top up</t>
  </si>
  <si>
    <t>Repurchases this period (including arrears)**</t>
  </si>
  <si>
    <t>Arrears repurchased this period**</t>
  </si>
  <si>
    <t>Total (including unscheduled repayments and repurchases from the Mortgages Trust)</t>
  </si>
  <si>
    <t>Unscheduled repayments and repurchases from the Mortgages Trust only</t>
  </si>
  <si>
    <t>Existing borrowers SVR</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</si>
  <si>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</si>
  <si>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</si>
  <si>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</si>
  <si>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</si>
  <si>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</si>
  <si>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</si>
  <si>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</si>
  <si>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</si>
  <si>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</si>
  <si>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</si>
  <si>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</si>
  <si>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</si>
  <si>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</si>
  <si>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</si>
  <si>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</si>
  <si>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</si>
  <si>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</si>
  <si>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</si>
  <si>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</si>
  <si>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</si>
  <si>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</si>
  <si>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</si>
  <si>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</si>
  <si>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</si>
  <si>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</si>
  <si>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</si>
  <si>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</si>
  <si>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</si>
  <si>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</si>
  <si>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</si>
  <si>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</si>
  <si>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</si>
  <si>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</si>
  <si>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</si>
  <si>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</si>
  <si>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</si>
  <si>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</si>
  <si>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</si>
  <si>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</si>
  <si>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</si>
  <si>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</si>
  <si>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</si>
  <si>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</si>
  <si>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</si>
  <si>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</si>
  <si>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</si>
  <si>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</si>
  <si>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</si>
  <si>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</si>
  <si>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</si>
  <si>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</si>
  <si>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</si>
  <si>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</si>
  <si>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</si>
  <si>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</si>
  <si>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</si>
  <si>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</si>
  <si>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</si>
  <si>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</si>
  <si>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</si>
  <si>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</si>
  <si>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</si>
  <si>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</si>
  <si>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</si>
  <si>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</si>
  <si>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</si>
  <si>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</si>
  <si>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</si>
  <si>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</si>
  <si>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</si>
  <si>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</si>
  <si>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</si>
  <si>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</si>
  <si>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</si>
  <si>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US34988WAV63</t>
  </si>
  <si>
    <t>US34988WAL81</t>
  </si>
  <si>
    <t>XS0785326538</t>
  </si>
  <si>
    <t>XS0785327858</t>
  </si>
  <si>
    <t>XS0785328153</t>
  </si>
  <si>
    <t>US34988WAS35</t>
  </si>
  <si>
    <t>XS0785328583</t>
  </si>
  <si>
    <t>US34988WAQ78</t>
  </si>
  <si>
    <t>XS0785328237</t>
  </si>
  <si>
    <t>ISIN (Reg S)</t>
  </si>
  <si>
    <t>MTF@santander.co.uk</t>
  </si>
  <si>
    <t>LOAN NOTE REPORT</t>
  </si>
  <si>
    <t>3M EURIBOR</t>
  </si>
  <si>
    <t>1M USD LIBOR</t>
  </si>
  <si>
    <t>3M USD LIBOR</t>
  </si>
  <si>
    <t>3M JPY LIBOR</t>
  </si>
  <si>
    <t>Recoveries*</t>
  </si>
  <si>
    <t>Cumulative arrears repurchased</t>
  </si>
  <si>
    <t>Medium Term Funding Team</t>
  </si>
  <si>
    <t>CPR/PPR Analysis*</t>
  </si>
  <si>
    <t>1 Month</t>
  </si>
  <si>
    <t>1 Month Annualised</t>
  </si>
  <si>
    <t xml:space="preserve">3 Month Average </t>
  </si>
  <si>
    <t>3 Month 
Annualised</t>
  </si>
  <si>
    <t>12 Month
Average</t>
  </si>
  <si>
    <t>Interest Received</t>
  </si>
  <si>
    <t>Principal Received</t>
  </si>
  <si>
    <t>Interest Paid</t>
  </si>
  <si>
    <t>Please refer to the notes on page 10</t>
  </si>
  <si>
    <t>AA / Aa2 / AA-</t>
  </si>
  <si>
    <t>AA- / Aa2 / AA-</t>
  </si>
  <si>
    <t>A+ / A1 / A</t>
  </si>
  <si>
    <t>Capitalised Amount</t>
  </si>
  <si>
    <t>-</t>
  </si>
  <si>
    <t>GBP Fixed</t>
  </si>
  <si>
    <t>Series 2014-1 Notes</t>
  </si>
  <si>
    <t>2014-1</t>
  </si>
  <si>
    <t>XS1075538600</t>
  </si>
  <si>
    <t>US34988WAX20</t>
  </si>
  <si>
    <t>Apr-2015</t>
  </si>
  <si>
    <t>XS1075515061</t>
  </si>
  <si>
    <t>XS1075720315</t>
  </si>
  <si>
    <t>Series 2015-1 Notes</t>
  </si>
  <si>
    <t>2015-1</t>
  </si>
  <si>
    <t>XS1207302230</t>
  </si>
  <si>
    <t>US34988WAY03</t>
  </si>
  <si>
    <t>Jan-2016</t>
  </si>
  <si>
    <t>XS1207302826</t>
  </si>
  <si>
    <t>US34988WAZ77</t>
  </si>
  <si>
    <t>XS1207307205</t>
  </si>
  <si>
    <t>XS1207303717</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</si>
  <si>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</si>
  <si>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</si>
  <si>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</si>
  <si>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</si>
  <si>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</si>
  <si>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</si>
  <si>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</si>
  <si>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</si>
  <si>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</si>
  <si>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(all Notes other than the swaps in respect of the Notes hedged by Wells Fargo Bank NA and National Australia Bank and the swaps in respect of the Series 2015-1 Notes hedged by Abbey National Treasury Services – see below)</t>
  </si>
  <si>
    <t>Moody’s assigned a Long term Counterparty Risk Assessment rating of Aa3 to Abbey National Treasury Services plc on 4th June 2015.</t>
  </si>
  <si>
    <t>A or F1 / A2 or P-1 (or A1 if no ST rating) / A or A-1 (or A+ if no ST rating)</t>
  </si>
  <si>
    <t>BBB+ or F2 / A3 or P-2 (or A3 if no ST rating) / BBB+</t>
  </si>
  <si>
    <t xml:space="preserve">(Series 2012-1 Class 2A1 and Series 2012-1 Class 2A5) </t>
  </si>
  <si>
    <t xml:space="preserve">
National Australia Bank</t>
  </si>
  <si>
    <t>A or F1 (Fitch) / A or A-1 (or A+ if no ST rating) (S&amp;P)</t>
  </si>
  <si>
    <t xml:space="preserve">Remedial action required - posting collateral with possibility of obtaining guarantee or transfer to eligible transferee. </t>
  </si>
  <si>
    <t>(Series 2014-1 Class A1 Notes)</t>
  </si>
  <si>
    <t>Remedial action required - posting collateral and procuring an eligible guarantee or transfer to eligible transferee.</t>
  </si>
  <si>
    <t>BBB- or F3 (Fitch) / BBB+ (S&amp;P)</t>
  </si>
  <si>
    <t xml:space="preserve">Abbey National Treasury Services plc
</t>
  </si>
  <si>
    <t>A / Aa3 (Cr)* / A</t>
  </si>
  <si>
    <t>A or F1 (Fitch) / A3(cr) (Moody's) / A or A-1 (or A+ if no ST rating) (S&amp;P)</t>
  </si>
  <si>
    <t>Remedial action required – posting collateral and/or possibility of obtaining guarantee or transfer to eligible transferee</t>
  </si>
  <si>
    <t>(Series 2015-1 Class A1 and Class A2 Notes)</t>
  </si>
  <si>
    <t>Baa1 (cr) (or Baa1 if no counterparty rating) (Moody’s)</t>
  </si>
  <si>
    <t>Further posting collateral and possibility of obtaining guarantee or transfer to eligible transferee</t>
  </si>
  <si>
    <t>Further posting collateral and possibility of obtaining guarantee or transfer to eligible transferee
Further remedial action required including posting collateral and obtaining a guarantee or replacement</t>
  </si>
  <si>
    <t>Excess spread this month annualised</t>
  </si>
  <si>
    <t>Excess spread rolling 12 month average</t>
  </si>
  <si>
    <t>Collateral Postings</t>
  </si>
  <si>
    <t>Counterparty</t>
  </si>
  <si>
    <t>Excluding Z notes</t>
  </si>
  <si>
    <t>Including Z Notes</t>
  </si>
  <si>
    <t>Monthly Excess Spread annualised</t>
  </si>
  <si>
    <t>*Monthly Excess Spread is calculated using monthly Funding Revenue received and one third of Funding's quarterly liabilities</t>
  </si>
  <si>
    <t>Principal Paid</t>
  </si>
  <si>
    <t>Mortgage Collections - Interest</t>
  </si>
  <si>
    <t>Excess spreads is calculated by dividing (excess cash available for payments below the General Reserve Fund in the waterfall) by (the Funding 1 Share)</t>
  </si>
  <si>
    <t>Deferred Consideration</t>
  </si>
  <si>
    <t>Redemptions</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</si>
  <si>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</si>
  <si>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</si>
  <si>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</si>
  <si>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</si>
  <si>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</si>
  <si>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</si>
  <si>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</si>
  <si>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</si>
  <si>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</si>
  <si>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Previous existing borrowers SVR</t>
  </si>
  <si>
    <t>All outstanding 2014-1 and 2015-1 notes are listed on the Irish Stock Exchange.</t>
  </si>
  <si>
    <t xml:space="preserve">Quarterly Excess Spread* </t>
  </si>
  <si>
    <t xml:space="preserve">Monthly Excess Spread* </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</si>
  <si>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</si>
  <si>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</si>
  <si>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Includes properties in possession cases, cases no longer in arrears but excludes any Loans repurchased from the Portfolio or Loans that have been redeemed since January 2008</t>
  </si>
  <si>
    <t>*Please note these are continually reported from 31/12/2011 but excluding any sales before this date.</t>
  </si>
  <si>
    <t xml:space="preserve"> </t>
  </si>
  <si>
    <t xml:space="preserve">     </t>
  </si>
  <si>
    <t>A / Aa3/ A</t>
  </si>
  <si>
    <t>A / A1a3/ A</t>
  </si>
  <si>
    <t>Trustee Calculation Date:</t>
  </si>
  <si>
    <t>All outstanding 2011-2 and 2012-1 notes are listed on the London Stock Exchange.</t>
  </si>
  <si>
    <t>2010-1 A3 was fully redeemed in January 2017.</t>
  </si>
  <si>
    <t>The average Loan size was approximately £70,443.41, the maximum Loan size was £735,774.63 and the minimum Loan size was £0.</t>
  </si>
  <si>
    <t>The weighted average remaining term of Loans was approximately 154.57 months, the maximum remaining term of Loans was 418 months and the minimum remaining term of Loans was 0 months.</t>
  </si>
  <si>
    <t>The weighted average indexed loan to value was approximately 47.00%, the maximum indexed loan to value was 179% and the minimum indexed loan to value was 0%.</t>
  </si>
  <si>
    <t>The weighted average loan to value was approximately 56.27%, the maximum loan to value was 204% and the minimum loan to value was 0%.</t>
  </si>
  <si>
    <t>The weighted average original loan to value was approximately 70.95%, the maximum loan to value was 95% and the minimum loan to value was 1%.</t>
  </si>
  <si>
    <t>The weighted average seasoning of Loans was approximately 131.73 months, the maximum seasoning of Loans was 618 months and the minimum seasoning of Loans was 56 months.</t>
  </si>
  <si>
    <t>18/01/2017 - 18/07/2017</t>
  </si>
  <si>
    <t>18/01/2017 - 18/04/2017</t>
  </si>
  <si>
    <t>01 March 2017 to 31 March 2017</t>
  </si>
  <si>
    <t>Principal Ledger as calculated on 01 April 2017</t>
  </si>
  <si>
    <t>Funding Share as calculated on 01 April 2017</t>
  </si>
  <si>
    <t>Funding Share % as calculated on 01 April 2017</t>
  </si>
  <si>
    <t>Seller Share as calculated on 01 April 2017</t>
  </si>
  <si>
    <t>Seller Share % as calculated on 01 April 2017</t>
  </si>
  <si>
    <t>Minimum Seller Share (Amount) on 01 April 2017</t>
  </si>
  <si>
    <t>* for collection period 01 March 2017 to 31 March 2017</t>
  </si>
  <si>
    <t>Current value of Loans in portfolio at 28 March 2017</t>
  </si>
  <si>
    <t>Current value of Loans in portfolio at 28 February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</si>
</sst>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0.0000000%"/>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quot;£&quot;#,##0"/>
    <numFmt numFmtId="178" formatCode="_(* #,##0_);_(* \(#,##0\);_(* &quot;-&quot;??_);_(@_)"/>
    <numFmt numFmtId="179" formatCode="mmm\-yyyy"/>
    <numFmt numFmtId="180" formatCode="#,##0.00_ ;\-#,##0.00\ "/>
    <numFmt numFmtId="181" formatCode="_-* #,##0.0000_-;\-* #,##0.0000_-;_-* &quot;-&quot;??_-;_-@_-"/>
    <numFmt numFmtId="182" formatCode="_-[$€-2]* #,##0.00_-;\-[$€-2]* #,##0.00_-;_-[$€-2]* &quot;-&quot;??_-"/>
    <numFmt numFmtId="183" formatCode="#,##0.00_ ;[Red]\-#,##0.00\ "/>
    <numFmt numFmtId="184" formatCode="&quot;£&quot;#,##0.00"/>
    <numFmt numFmtId="185" formatCode="mmmm\-yy"/>
    <numFmt numFmtId="186" formatCode="0;\-0;;@"/>
    <numFmt numFmtId="187" formatCode="m/d/yy_%_)"/>
    <numFmt numFmtId="188" formatCode="0_%_);\(0\)_%;0_%_);@_%_)"/>
    <numFmt numFmtId="189" formatCode="_([$€]* #,##0.00_);_([$€]* \(#,##0.00\);_([$€]* &quot;-&quot;??_);_(@_)"/>
    <numFmt numFmtId="190" formatCode="0.0\%_);\(0.0\%\);0.0\%_);@_%_)"/>
    <numFmt numFmtId="191" formatCode="0.0\x_)_);&quot;NM&quot;_x_)_);0.0\x_)_);@_%_)"/>
    <numFmt numFmtId="192" formatCode="0.00_)"/>
    <numFmt numFmtId="193" formatCode="&quot;¥&quot;#,##0.00;[Red]\-&quot;¥&quot;#,##0.00"/>
    <numFmt numFmtId="194" formatCode="#,###,;\(#,###,\)"/>
    <numFmt numFmtId="195" formatCode="#,##0_ ;\-#,##0\ "/>
  </numFmts>
  <fonts count="90">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color rgb="FF000000"/>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D9D9D9"/>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86">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7"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9" fontId="24" fillId="0" borderId="0" applyFont="0" applyFill="0" applyBorder="0" applyAlignment="0" applyProtection="0">
      <alignment horizontal="right"/>
    </xf>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65"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64" fontId="17" fillId="0" borderId="0" applyFont="0" applyFill="0" applyBorder="0" applyAlignment="0" applyProtection="0"/>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70" fontId="24" fillId="0" borderId="0" applyFont="0" applyFill="0" applyBorder="0" applyAlignment="0" applyProtection="0">
      <alignment horizontal="right"/>
    </xf>
    <xf numFmtId="164" fontId="17" fillId="0" borderId="0" applyFont="0" applyFill="0" applyBorder="0" applyAlignment="0" applyProtection="0"/>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65" fontId="14"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4"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3" fontId="12"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1"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73"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9" fillId="0" borderId="0" applyFont="0" applyFill="0" applyBorder="0" applyAlignment="0" applyProtection="0"/>
    <xf numFmtId="9" fontId="29" fillId="0" borderId="0" applyFont="0" applyFill="0" applyBorder="0" applyAlignment="0" applyProtection="0"/>
    <xf numFmtId="0" fontId="11" fillId="0" borderId="0"/>
    <xf numFmtId="43"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1"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81" fontId="13" fillId="0" borderId="0" applyFont="0" applyFill="0" applyBorder="0" applyAlignment="0" applyProtection="0"/>
    <xf numFmtId="164" fontId="17" fillId="0" borderId="0" applyFont="0" applyFill="0" applyBorder="0" applyAlignment="0" applyProtection="0"/>
    <xf numFmtId="181" fontId="13" fillId="0" borderId="0" applyFont="0" applyFill="0" applyBorder="0" applyAlignment="0" applyProtection="0"/>
    <xf numFmtId="182"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3"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43"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3"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43"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43"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43"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5"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0" fontId="24" fillId="0" borderId="0" applyFont="0" applyFill="0" applyBorder="0" applyAlignment="0" applyProtection="0">
      <alignment horizontal="right"/>
    </xf>
    <xf numFmtId="10" fontId="13" fillId="0" borderId="0"/>
    <xf numFmtId="187" fontId="24" fillId="0" borderId="0" applyFont="0" applyFill="0" applyBorder="0" applyAlignment="0" applyProtection="0"/>
    <xf numFmtId="14" fontId="42" fillId="0" borderId="0" applyFill="0" applyBorder="0" applyAlignment="0"/>
    <xf numFmtId="38" fontId="16" fillId="0" borderId="27">
      <alignment vertical="center"/>
    </xf>
    <xf numFmtId="188"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89"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0"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43" fontId="13" fillId="0" borderId="0" applyFont="0" applyFill="0" applyBorder="0" applyAlignment="0" applyProtection="0"/>
    <xf numFmtId="191" fontId="24" fillId="0" borderId="0" applyFont="0" applyFill="0" applyBorder="0" applyAlignment="0" applyProtection="0">
      <alignment horizontal="right"/>
    </xf>
    <xf numFmtId="192"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3"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3" fontId="58" fillId="26" borderId="25" applyFont="0" applyBorder="0" applyAlignment="0" applyProtection="0">
      <alignment horizontal="centerContinuous"/>
    </xf>
    <xf numFmtId="194" fontId="80" fillId="0" borderId="0" applyFont="0" applyFill="0" applyBorder="0" applyAlignment="0" applyProtection="0"/>
    <xf numFmtId="171" fontId="25" fillId="0" borderId="0" applyFont="0" applyFill="0" applyBorder="0" applyAlignment="0" applyProtection="0"/>
    <xf numFmtId="0" fontId="81" fillId="0" borderId="0" applyBorder="0" applyProtection="0">
      <alignment vertical="center"/>
    </xf>
    <xf numFmtId="188"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43" fontId="12" fillId="0" borderId="0" applyFont="0" applyFill="0" applyBorder="0" applyAlignment="0" applyProtection="0"/>
    <xf numFmtId="43" fontId="13"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5" fillId="0" borderId="0"/>
    <xf numFmtId="43" fontId="17" fillId="0" borderId="0" applyFont="0" applyFill="0" applyBorder="0" applyAlignment="0" applyProtection="0"/>
    <xf numFmtId="44" fontId="13" fillId="0" borderId="0" applyFont="0" applyFill="0" applyBorder="0" applyAlignment="0" applyProtection="0"/>
    <xf numFmtId="0" fontId="86" fillId="1" borderId="36" applyNumberFormat="0" applyFont="0" applyFill="0" applyBorder="0" applyAlignment="0" applyProtection="0">
      <alignment horizontal="left"/>
      <protection locked="0"/>
    </xf>
    <xf numFmtId="37" fontId="87"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8" fillId="0" borderId="0"/>
    <xf numFmtId="0" fontId="2" fillId="0" borderId="0"/>
    <xf numFmtId="43" fontId="2" fillId="0" borderId="0" applyFont="0" applyFill="0" applyBorder="0" applyAlignment="0" applyProtection="0"/>
    <xf numFmtId="43"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562">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11" fillId="0" borderId="0" xfId="10248" applyFont="1"/>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horizontal="lef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30" fillId="23" borderId="10" xfId="10248" applyFont="1" applyFill="1" applyBorder="1" applyAlignment="1">
      <alignment horizontal="left" vertical="top"/>
    </xf>
    <xf numFmtId="0" fontId="30" fillId="23" borderId="14" xfId="10248" applyFont="1" applyFill="1" applyBorder="1" applyAlignment="1">
      <alignment horizontal="left"/>
    </xf>
    <xf numFmtId="0" fontId="32" fillId="23" borderId="14" xfId="10248" applyFont="1" applyFill="1" applyBorder="1" applyAlignment="1"/>
    <xf numFmtId="0" fontId="32" fillId="23" borderId="15" xfId="10248" applyFont="1" applyFill="1" applyBorder="1" applyAlignment="1"/>
    <xf numFmtId="0" fontId="30" fillId="23" borderId="10" xfId="10248" applyFont="1" applyFill="1" applyBorder="1" applyAlignment="1">
      <alignment horizontal="left" vertical="top" wrapText="1"/>
    </xf>
    <xf numFmtId="0" fontId="30" fillId="23" borderId="15" xfId="10248" applyFont="1" applyFill="1" applyBorder="1" applyAlignment="1">
      <alignment wrapText="1"/>
    </xf>
    <xf numFmtId="0" fontId="32" fillId="23" borderId="16" xfId="10248" applyFont="1" applyFill="1" applyBorder="1" applyAlignment="1"/>
    <xf numFmtId="0" fontId="32" fillId="23" borderId="0" xfId="10248" applyFont="1" applyFill="1" applyBorder="1" applyAlignment="1"/>
    <xf numFmtId="0" fontId="32" fillId="23" borderId="17" xfId="10248" applyFont="1" applyFill="1" applyBorder="1" applyAlignment="1"/>
    <xf numFmtId="0" fontId="30" fillId="23" borderId="16" xfId="10248" applyFont="1" applyFill="1" applyBorder="1" applyAlignment="1">
      <alignment wrapText="1"/>
    </xf>
    <xf numFmtId="0" fontId="30" fillId="23" borderId="0" xfId="10248" applyFont="1" applyFill="1" applyBorder="1" applyAlignment="1">
      <alignment wrapText="1"/>
    </xf>
    <xf numFmtId="0" fontId="30" fillId="23" borderId="17" xfId="10248" applyFont="1" applyFill="1" applyBorder="1" applyAlignment="1">
      <alignment wrapText="1"/>
    </xf>
    <xf numFmtId="0" fontId="44" fillId="0" borderId="10" xfId="10248" applyFont="1" applyFill="1" applyBorder="1" applyAlignment="1">
      <alignment horizontal="left"/>
    </xf>
    <xf numFmtId="0" fontId="44" fillId="0" borderId="14" xfId="10248" applyFont="1" applyFill="1" applyBorder="1" applyAlignment="1">
      <alignment horizontal="left"/>
    </xf>
    <xf numFmtId="0" fontId="44" fillId="0" borderId="14" xfId="10248" applyFont="1" applyFill="1" applyBorder="1" applyAlignment="1"/>
    <xf numFmtId="0" fontId="44" fillId="0" borderId="15" xfId="10248" applyFont="1" applyFill="1" applyBorder="1" applyAlignment="1"/>
    <xf numFmtId="174" fontId="44" fillId="0" borderId="15" xfId="10249" applyNumberFormat="1" applyFont="1" applyFill="1" applyBorder="1" applyAlignment="1">
      <alignment horizontal="right"/>
    </xf>
    <xf numFmtId="0" fontId="44" fillId="0" borderId="18" xfId="10248" applyFont="1" applyFill="1" applyBorder="1" applyAlignment="1">
      <alignment horizontal="left"/>
    </xf>
    <xf numFmtId="0" fontId="44" fillId="0" borderId="9" xfId="10248" applyFont="1" applyFill="1" applyBorder="1" applyAlignment="1">
      <alignment horizontal="left"/>
    </xf>
    <xf numFmtId="0" fontId="44" fillId="0" borderId="9" xfId="10248" applyFont="1" applyFill="1" applyBorder="1" applyAlignment="1"/>
    <xf numFmtId="0" fontId="44" fillId="0" borderId="19" xfId="10248" applyFont="1" applyFill="1" applyBorder="1" applyAlignment="1"/>
    <xf numFmtId="0" fontId="44" fillId="0" borderId="16" xfId="10248" applyFont="1" applyFill="1" applyBorder="1" applyAlignment="1">
      <alignment horizontal="left"/>
    </xf>
    <xf numFmtId="0" fontId="44" fillId="0" borderId="0" xfId="10248" applyFont="1" applyFill="1" applyBorder="1" applyAlignment="1">
      <alignment horizontal="left"/>
    </xf>
    <xf numFmtId="0" fontId="44" fillId="0" borderId="0" xfId="10248" applyFont="1" applyFill="1" applyBorder="1" applyAlignment="1"/>
    <xf numFmtId="0" fontId="44" fillId="0" borderId="17" xfId="10248" applyFont="1" applyFill="1" applyBorder="1" applyAlignment="1"/>
    <xf numFmtId="175" fontId="44" fillId="0" borderId="17" xfId="10249" applyNumberFormat="1" applyFont="1" applyFill="1" applyBorder="1" applyAlignment="1">
      <alignment horizontal="right"/>
    </xf>
    <xf numFmtId="174" fontId="44" fillId="0" borderId="17" xfId="10249" applyNumberFormat="1" applyFont="1" applyFill="1" applyBorder="1" applyAlignment="1">
      <alignment horizontal="right"/>
    </xf>
    <xf numFmtId="10" fontId="44" fillId="0" borderId="19" xfId="10254" applyNumberFormat="1" applyFont="1" applyFill="1" applyBorder="1"/>
    <xf numFmtId="0" fontId="30" fillId="23" borderId="15" xfId="10248" applyFont="1" applyFill="1" applyBorder="1" applyAlignment="1">
      <alignment horizontal="center"/>
    </xf>
    <xf numFmtId="0" fontId="30" fillId="23" borderId="11" xfId="10248" applyFont="1" applyFill="1" applyBorder="1" applyAlignment="1">
      <alignment horizontal="center"/>
    </xf>
    <xf numFmtId="0" fontId="30" fillId="23" borderId="11" xfId="10248" applyFont="1" applyFill="1" applyBorder="1" applyAlignment="1">
      <alignment horizontal="center" wrapText="1"/>
    </xf>
    <xf numFmtId="0" fontId="30" fillId="23" borderId="18" xfId="10248" applyFont="1" applyFill="1" applyBorder="1" applyAlignment="1">
      <alignment wrapText="1"/>
    </xf>
    <xf numFmtId="0" fontId="30" fillId="23" borderId="19" xfId="10248" applyFont="1" applyFill="1" applyBorder="1" applyAlignment="1">
      <alignment wrapText="1"/>
    </xf>
    <xf numFmtId="0" fontId="30" fillId="23" borderId="19" xfId="10248" applyFont="1" applyFill="1" applyBorder="1" applyAlignment="1">
      <alignment horizontal="center"/>
    </xf>
    <xf numFmtId="0" fontId="30" fillId="23" borderId="13" xfId="10248" applyFont="1" applyFill="1" applyBorder="1" applyAlignment="1">
      <alignment horizontal="center"/>
    </xf>
    <xf numFmtId="0" fontId="30" fillId="23" borderId="12" xfId="10248" applyFont="1" applyFill="1" applyBorder="1" applyAlignment="1">
      <alignment horizontal="center"/>
    </xf>
    <xf numFmtId="0" fontId="44" fillId="0" borderId="15" xfId="10248" applyFont="1" applyFill="1" applyBorder="1" applyAlignment="1">
      <alignment horizontal="left"/>
    </xf>
    <xf numFmtId="174" fontId="44" fillId="0" borderId="12" xfId="10249" quotePrefix="1" applyNumberFormat="1" applyFont="1" applyFill="1" applyBorder="1" applyAlignment="1">
      <alignment horizontal="right"/>
    </xf>
    <xf numFmtId="0" fontId="44" fillId="0" borderId="17" xfId="10248" applyFont="1" applyFill="1" applyBorder="1" applyAlignment="1">
      <alignment horizontal="left"/>
    </xf>
    <xf numFmtId="10" fontId="44" fillId="0" borderId="12" xfId="10255" quotePrefix="1" applyNumberFormat="1" applyFont="1" applyFill="1" applyBorder="1" applyAlignment="1">
      <alignment horizontal="right"/>
    </xf>
    <xf numFmtId="174" fontId="44" fillId="0" borderId="21" xfId="10249" quotePrefix="1" applyNumberFormat="1" applyFont="1" applyFill="1" applyBorder="1" applyAlignment="1">
      <alignment horizontal="right"/>
    </xf>
    <xf numFmtId="174" fontId="44" fillId="0" borderId="22" xfId="10249" quotePrefix="1" applyNumberFormat="1" applyFont="1" applyFill="1" applyBorder="1" applyAlignment="1">
      <alignment horizontal="right"/>
    </xf>
    <xf numFmtId="0" fontId="32" fillId="23" borderId="15" xfId="10248" applyFont="1" applyFill="1" applyBorder="1"/>
    <xf numFmtId="0" fontId="32" fillId="23" borderId="17" xfId="10248" applyFont="1" applyFill="1" applyBorder="1"/>
    <xf numFmtId="165" fontId="44" fillId="0" borderId="0" xfId="10249" applyNumberFormat="1" applyFont="1" applyFill="1" applyBorder="1" applyAlignment="1">
      <alignment horizontal="left"/>
    </xf>
    <xf numFmtId="0" fontId="11" fillId="0" borderId="17" xfId="10248" applyFont="1" applyBorder="1"/>
    <xf numFmtId="0" fontId="44" fillId="0" borderId="0" xfId="10248" applyFont="1" applyFill="1" applyAlignment="1">
      <alignment vertical="top" wrapText="1"/>
    </xf>
    <xf numFmtId="0" fontId="44" fillId="0" borderId="11" xfId="10248" applyFont="1" applyFill="1" applyBorder="1" applyAlignment="1">
      <alignment horizontal="center"/>
    </xf>
    <xf numFmtId="0" fontId="30" fillId="23" borderId="14" xfId="10248" applyFont="1" applyFill="1" applyBorder="1" applyAlignment="1">
      <alignment horizontal="center"/>
    </xf>
    <xf numFmtId="0" fontId="30" fillId="23" borderId="10" xfId="10248" applyFont="1" applyFill="1" applyBorder="1" applyAlignment="1">
      <alignment horizontal="center"/>
    </xf>
    <xf numFmtId="0" fontId="30" fillId="23" borderId="10" xfId="10248" applyFont="1" applyFill="1" applyBorder="1" applyAlignment="1"/>
    <xf numFmtId="0" fontId="30" fillId="23" borderId="15" xfId="10248" applyFont="1" applyFill="1" applyBorder="1" applyAlignment="1"/>
    <xf numFmtId="0" fontId="30" fillId="23" borderId="9" xfId="10248" applyFont="1" applyFill="1" applyBorder="1" applyAlignment="1">
      <alignment horizontal="center"/>
    </xf>
    <xf numFmtId="0" fontId="30" fillId="23" borderId="18" xfId="10248" applyFont="1" applyFill="1" applyBorder="1" applyAlignment="1">
      <alignment horizontal="center"/>
    </xf>
    <xf numFmtId="0" fontId="30" fillId="23" borderId="17" xfId="10248" applyFont="1" applyFill="1" applyBorder="1" applyAlignment="1">
      <alignment horizontal="center" vertical="top"/>
    </xf>
    <xf numFmtId="0" fontId="30" fillId="23" borderId="12" xfId="10248" applyFont="1" applyFill="1" applyBorder="1" applyAlignment="1">
      <alignment horizontal="center" vertical="top"/>
    </xf>
    <xf numFmtId="0" fontId="11" fillId="0" borderId="15" xfId="10248" applyBorder="1"/>
    <xf numFmtId="165" fontId="44" fillId="0" borderId="12" xfId="10249" applyNumberFormat="1" applyFont="1" applyFill="1" applyBorder="1" applyAlignment="1">
      <alignment horizontal="left"/>
    </xf>
    <xf numFmtId="10" fontId="44" fillId="0" borderId="12" xfId="10255" applyNumberFormat="1" applyFont="1" applyFill="1" applyBorder="1" applyAlignment="1">
      <alignment horizontal="right"/>
    </xf>
    <xf numFmtId="178" fontId="44" fillId="0" borderId="12" xfId="10249" applyNumberFormat="1" applyFont="1" applyFill="1" applyBorder="1" applyAlignment="1">
      <alignment horizontal="left"/>
    </xf>
    <xf numFmtId="0" fontId="11" fillId="0" borderId="17" xfId="10248" applyBorder="1"/>
    <xf numFmtId="0" fontId="11" fillId="0" borderId="19" xfId="10248" applyBorder="1"/>
    <xf numFmtId="0" fontId="44" fillId="0" borderId="20" xfId="10248" applyFont="1" applyFill="1" applyBorder="1" applyAlignment="1">
      <alignment horizontal="left"/>
    </xf>
    <xf numFmtId="0" fontId="11" fillId="0" borderId="21" xfId="10248" applyBorder="1"/>
    <xf numFmtId="0" fontId="44" fillId="0" borderId="0" xfId="10248" applyFont="1" applyFill="1" applyBorder="1" applyAlignment="1">
      <alignment horizontal="center"/>
    </xf>
    <xf numFmtId="0" fontId="30" fillId="23" borderId="14" xfId="10248" applyFont="1" applyFill="1" applyBorder="1" applyAlignment="1">
      <alignment horizontal="center" wrapText="1"/>
    </xf>
    <xf numFmtId="0" fontId="30" fillId="23" borderId="15" xfId="10248" applyFont="1" applyFill="1" applyBorder="1" applyAlignment="1">
      <alignment horizontal="center" vertical="top" wrapText="1"/>
    </xf>
    <xf numFmtId="10" fontId="44" fillId="0" borderId="0" xfId="10255" applyNumberFormat="1" applyFont="1" applyFill="1" applyBorder="1" applyAlignment="1">
      <alignment horizontal="right"/>
    </xf>
    <xf numFmtId="178" fontId="44" fillId="0" borderId="17" xfId="10249" applyNumberFormat="1" applyFont="1" applyFill="1" applyBorder="1" applyAlignment="1">
      <alignment horizontal="right"/>
    </xf>
    <xf numFmtId="178" fontId="44" fillId="0" borderId="12" xfId="10249" applyNumberFormat="1" applyFont="1" applyFill="1" applyBorder="1" applyAlignment="1">
      <alignment horizontal="right"/>
    </xf>
    <xf numFmtId="0" fontId="44" fillId="0" borderId="12" xfId="10248" applyFont="1" applyFill="1" applyBorder="1" applyAlignment="1">
      <alignment horizontal="left"/>
    </xf>
    <xf numFmtId="178" fontId="44" fillId="0" borderId="21" xfId="10249" applyNumberFormat="1" applyFont="1" applyFill="1" applyBorder="1" applyAlignment="1">
      <alignment horizontal="right"/>
    </xf>
    <xf numFmtId="10" fontId="44" fillId="0" borderId="0" xfId="10255" quotePrefix="1" applyNumberFormat="1" applyFont="1" applyFill="1" applyBorder="1" applyAlignment="1">
      <alignment horizontal="right"/>
    </xf>
    <xf numFmtId="0" fontId="44" fillId="0" borderId="13" xfId="10248" applyFont="1" applyFill="1" applyBorder="1" applyAlignment="1">
      <alignment horizontal="left"/>
    </xf>
    <xf numFmtId="10" fontId="28" fillId="0" borderId="0" xfId="10248" applyNumberFormat="1" applyFont="1" applyFill="1"/>
    <xf numFmtId="174" fontId="28" fillId="0" borderId="0" xfId="10248" applyNumberFormat="1" applyFont="1" applyFill="1" applyBorder="1"/>
    <xf numFmtId="178" fontId="44" fillId="0" borderId="13" xfId="10249" applyNumberFormat="1" applyFont="1" applyFill="1" applyBorder="1" applyAlignment="1">
      <alignment horizontal="right"/>
    </xf>
    <xf numFmtId="10" fontId="11" fillId="0" borderId="0" xfId="10248" applyNumberFormat="1"/>
    <xf numFmtId="0" fontId="11" fillId="0" borderId="21" xfId="10248" applyFont="1" applyBorder="1"/>
    <xf numFmtId="0" fontId="11" fillId="0" borderId="14" xfId="10248" applyBorder="1"/>
    <xf numFmtId="0" fontId="11" fillId="0" borderId="0" xfId="10248" applyBorder="1"/>
    <xf numFmtId="178" fontId="44" fillId="0" borderId="17" xfId="10249" quotePrefix="1" applyNumberFormat="1" applyFont="1" applyFill="1" applyBorder="1" applyAlignment="1">
      <alignment horizontal="right"/>
    </xf>
    <xf numFmtId="178" fontId="44" fillId="0" borderId="21" xfId="10255" quotePrefix="1" applyNumberFormat="1" applyFont="1" applyFill="1" applyBorder="1" applyAlignment="1" applyProtection="1">
      <alignment horizontal="right"/>
      <protection locked="0"/>
    </xf>
    <xf numFmtId="0" fontId="44" fillId="0" borderId="11" xfId="10248" applyFont="1" applyFill="1" applyBorder="1" applyAlignment="1">
      <alignment horizontal="left"/>
    </xf>
    <xf numFmtId="165" fontId="44" fillId="0" borderId="17" xfId="10249" applyNumberFormat="1" applyFont="1" applyFill="1" applyBorder="1" applyAlignment="1">
      <alignment horizontal="center"/>
    </xf>
    <xf numFmtId="10" fontId="44" fillId="0" borderId="12" xfId="10255" quotePrefix="1" applyNumberFormat="1" applyFont="1" applyFill="1" applyBorder="1" applyAlignment="1"/>
    <xf numFmtId="43" fontId="44" fillId="0" borderId="16" xfId="10248" applyNumberFormat="1" applyFont="1" applyFill="1" applyBorder="1" applyAlignment="1">
      <alignment horizontal="center"/>
    </xf>
    <xf numFmtId="178" fontId="44" fillId="0" borderId="17" xfId="10249" quotePrefix="1" applyNumberFormat="1" applyFont="1" applyFill="1" applyBorder="1" applyAlignment="1"/>
    <xf numFmtId="178" fontId="44" fillId="0" borderId="12" xfId="10249" quotePrefix="1" applyNumberFormat="1" applyFont="1" applyFill="1" applyBorder="1" applyAlignment="1"/>
    <xf numFmtId="174" fontId="44" fillId="0" borderId="21" xfId="10249" quotePrefix="1" applyNumberFormat="1" applyFont="1" applyFill="1" applyBorder="1" applyAlignment="1"/>
    <xf numFmtId="0" fontId="44" fillId="0" borderId="21" xfId="10248" applyFont="1" applyFill="1" applyBorder="1" applyAlignment="1">
      <alignment horizontal="left"/>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6" fontId="30" fillId="23" borderId="22" xfId="10259" applyNumberFormat="1" applyFont="1" applyFill="1" applyBorder="1" applyAlignment="1">
      <alignment horizontal="right"/>
    </xf>
    <xf numFmtId="176"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6" fontId="44" fillId="0" borderId="13" xfId="10259" applyNumberFormat="1" applyFont="1" applyFill="1" applyBorder="1" applyAlignment="1">
      <alignment horizontal="center"/>
    </xf>
    <xf numFmtId="176" fontId="44" fillId="0" borderId="0" xfId="10259" applyNumberFormat="1" applyFont="1" applyFill="1" applyBorder="1" applyAlignment="1">
      <alignment horizontal="right"/>
    </xf>
    <xf numFmtId="0" fontId="28" fillId="0" borderId="0" xfId="10248" applyFont="1" applyFill="1" applyAlignment="1"/>
    <xf numFmtId="174" fontId="28" fillId="0" borderId="0" xfId="10249" applyNumberFormat="1" applyFont="1" applyFill="1" applyBorder="1" applyAlignment="1">
      <alignment horizontal="right"/>
    </xf>
    <xf numFmtId="0" fontId="44" fillId="0" borderId="0" xfId="10248" applyFont="1" applyAlignment="1">
      <alignment vertical="top" wrapText="1"/>
    </xf>
    <xf numFmtId="0" fontId="28" fillId="0" borderId="0" xfId="10248" applyFont="1" applyFill="1" applyAlignment="1">
      <alignment vertical="top" wrapText="1"/>
    </xf>
    <xf numFmtId="0" fontId="44" fillId="0" borderId="0" xfId="10248" applyFont="1" applyBorder="1"/>
    <xf numFmtId="0" fontId="28" fillId="0" borderId="0" xfId="10248" applyFont="1" applyAlignment="1">
      <alignment vertical="top" wrapText="1"/>
    </xf>
    <xf numFmtId="0" fontId="44" fillId="0" borderId="0" xfId="10248" applyFont="1" applyFill="1" applyBorder="1" applyAlignment="1">
      <alignment wrapText="1"/>
    </xf>
    <xf numFmtId="0" fontId="31" fillId="0" borderId="0" xfId="10248" applyFont="1"/>
    <xf numFmtId="10" fontId="44" fillId="0" borderId="0" xfId="10254" applyNumberFormat="1" applyFont="1" applyFill="1" applyBorder="1"/>
    <xf numFmtId="175" fontId="44" fillId="0" borderId="0" xfId="10249" applyNumberFormat="1" applyFont="1" applyFill="1" applyBorder="1" applyAlignment="1">
      <alignment horizontal="right"/>
    </xf>
    <xf numFmtId="9" fontId="11" fillId="0" borderId="0" xfId="10247"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174" fontId="44" fillId="0" borderId="0" xfId="10249" applyNumberFormat="1" applyFont="1" applyFill="1" applyBorder="1" applyAlignment="1">
      <alignment horizontal="right"/>
    </xf>
    <xf numFmtId="0" fontId="30" fillId="23" borderId="18" xfId="10248" applyFont="1" applyFill="1" applyBorder="1" applyAlignment="1">
      <alignment horizontal="center"/>
    </xf>
    <xf numFmtId="0" fontId="30" fillId="23" borderId="19" xfId="10248" applyFont="1" applyFill="1" applyBorder="1" applyAlignment="1">
      <alignment horizontal="center"/>
    </xf>
    <xf numFmtId="0" fontId="30" fillId="23" borderId="16" xfId="10248" applyFont="1" applyFill="1" applyBorder="1" applyAlignment="1">
      <alignment horizontal="center"/>
    </xf>
    <xf numFmtId="0" fontId="44" fillId="0" borderId="16" xfId="0" applyFont="1" applyBorder="1"/>
    <xf numFmtId="0" fontId="30" fillId="23" borderId="14" xfId="10248" applyFont="1" applyFill="1" applyBorder="1" applyAlignment="1">
      <alignment horizontal="left" vertical="top" wrapText="1"/>
    </xf>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10" fillId="0" borderId="0" xfId="10248" applyFont="1" applyFill="1" applyAlignment="1">
      <alignment vertical="top" wrapText="1"/>
    </xf>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0" fontId="10" fillId="0" borderId="0" xfId="10248" applyFont="1"/>
    <xf numFmtId="2" fontId="10" fillId="0" borderId="0" xfId="10248" applyNumberFormat="1" applyFont="1"/>
    <xf numFmtId="176" fontId="10" fillId="0" borderId="0" xfId="10248" applyNumberFormat="1" applyFont="1" applyFill="1" applyBorder="1"/>
    <xf numFmtId="10" fontId="10" fillId="0" borderId="0" xfId="10248" applyNumberFormat="1" applyFont="1" applyFill="1" applyBorder="1"/>
    <xf numFmtId="166"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4"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6" fontId="44" fillId="0" borderId="0" xfId="16882" applyNumberFormat="1" applyFont="1" applyFill="1" applyBorder="1" applyAlignment="1">
      <alignment horizontal="right"/>
    </xf>
    <xf numFmtId="176"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10" fillId="0" borderId="0" xfId="10248" applyFont="1" applyFill="1" applyBorder="1" applyAlignment="1">
      <alignment vertical="top" wrapText="1"/>
    </xf>
    <xf numFmtId="0" fontId="10" fillId="0" borderId="9" xfId="10248" applyFont="1" applyFill="1" applyBorder="1" applyAlignment="1">
      <alignment vertical="top" wrapText="1"/>
    </xf>
    <xf numFmtId="0" fontId="31" fillId="27" borderId="12" xfId="10248" applyFont="1" applyFill="1" applyBorder="1" applyAlignment="1">
      <alignment horizontal="center" vertical="center"/>
    </xf>
    <xf numFmtId="43"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0" fontId="44" fillId="0" borderId="22" xfId="10248" applyFont="1" applyFill="1" applyBorder="1" applyAlignment="1">
      <alignment horizontal="left"/>
    </xf>
    <xf numFmtId="174" fontId="4" fillId="0" borderId="0" xfId="10248" applyNumberFormat="1" applyFont="1"/>
    <xf numFmtId="165" fontId="4" fillId="0" borderId="0" xfId="10248" applyNumberFormat="1" applyFont="1"/>
    <xf numFmtId="0" fontId="4" fillId="0" borderId="0" xfId="10248" applyFont="1" applyFill="1"/>
    <xf numFmtId="0" fontId="30" fillId="23" borderId="11" xfId="10248" applyFont="1" applyFill="1" applyBorder="1" applyAlignment="1">
      <alignment horizontal="center" vertical="center"/>
    </xf>
    <xf numFmtId="0" fontId="83" fillId="38" borderId="11" xfId="0" applyFont="1" applyFill="1" applyBorder="1" applyAlignment="1">
      <alignment horizontal="center" vertical="center" wrapText="1"/>
    </xf>
    <xf numFmtId="0" fontId="30" fillId="23" borderId="11" xfId="10248" applyFont="1" applyFill="1" applyBorder="1" applyAlignment="1">
      <alignment horizontal="center" vertical="center" wrapText="1"/>
    </xf>
    <xf numFmtId="0" fontId="10" fillId="0" borderId="0" xfId="10248" applyFont="1" applyFill="1" applyBorder="1" applyAlignment="1">
      <alignment horizontal="left" vertical="top" wrapText="1"/>
    </xf>
    <xf numFmtId="0" fontId="30" fillId="23" borderId="19" xfId="10248" applyFont="1" applyFill="1" applyBorder="1" applyAlignment="1">
      <alignment horizontal="center"/>
    </xf>
    <xf numFmtId="0" fontId="30" fillId="23" borderId="15" xfId="10248" applyFont="1" applyFill="1" applyBorder="1" applyAlignment="1">
      <alignment horizontal="center"/>
    </xf>
    <xf numFmtId="0" fontId="30" fillId="23" borderId="15" xfId="10248" applyFont="1" applyFill="1" applyBorder="1" applyAlignment="1">
      <alignment horizontal="center" wrapText="1"/>
    </xf>
    <xf numFmtId="0" fontId="4" fillId="0" borderId="0" xfId="10248" applyFont="1" applyBorder="1"/>
    <xf numFmtId="165" fontId="10" fillId="0" borderId="0" xfId="10249" applyNumberFormat="1" applyFont="1" applyFill="1" applyBorder="1" applyAlignment="1">
      <alignment horizontal="right"/>
    </xf>
    <xf numFmtId="0" fontId="10" fillId="0" borderId="0" xfId="10248" applyFont="1" applyFill="1" applyBorder="1" applyAlignment="1">
      <alignment horizontal="center" vertical="top" wrapText="1"/>
    </xf>
    <xf numFmtId="41" fontId="4" fillId="0" borderId="0" xfId="10248" applyNumberFormat="1" applyFont="1"/>
    <xf numFmtId="175" fontId="4" fillId="0" borderId="0" xfId="10248" applyNumberFormat="1" applyFont="1"/>
    <xf numFmtId="175" fontId="44" fillId="0" borderId="0" xfId="10248" applyNumberFormat="1" applyFont="1" applyFill="1" applyBorder="1" applyAlignment="1"/>
    <xf numFmtId="0" fontId="44" fillId="0" borderId="10" xfId="10248" applyFont="1" applyFill="1" applyBorder="1" applyAlignment="1">
      <alignment horizontal="center"/>
    </xf>
    <xf numFmtId="0" fontId="4" fillId="0" borderId="15" xfId="10248" applyFont="1" applyFill="1" applyBorder="1"/>
    <xf numFmtId="0" fontId="4" fillId="0" borderId="17" xfId="10248" applyFont="1" applyFill="1" applyBorder="1"/>
    <xf numFmtId="0" fontId="44" fillId="0" borderId="16" xfId="10248" applyFont="1" applyFill="1" applyBorder="1" applyAlignment="1">
      <alignment wrapText="1"/>
    </xf>
    <xf numFmtId="165" fontId="44" fillId="0" borderId="12" xfId="10249" applyNumberFormat="1" applyFont="1" applyFill="1" applyBorder="1" applyAlignment="1">
      <alignment horizontal="right"/>
    </xf>
    <xf numFmtId="0" fontId="4" fillId="0" borderId="18" xfId="10248" applyFont="1" applyFill="1" applyBorder="1"/>
    <xf numFmtId="0" fontId="4" fillId="0" borderId="19" xfId="10248" applyFont="1" applyFill="1" applyBorder="1"/>
    <xf numFmtId="0" fontId="10" fillId="0" borderId="13" xfId="10248" applyFont="1" applyFill="1" applyBorder="1"/>
    <xf numFmtId="0" fontId="44" fillId="0" borderId="14" xfId="0" applyFont="1" applyFill="1" applyBorder="1" applyAlignment="1"/>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0" fontId="44" fillId="0" borderId="16" xfId="0" applyFont="1" applyFill="1" applyBorder="1" applyAlignment="1">
      <alignment horizontal="left"/>
    </xf>
    <xf numFmtId="0" fontId="4" fillId="0" borderId="0" xfId="10248" applyFont="1" applyFill="1" applyBorder="1"/>
    <xf numFmtId="0" fontId="31" fillId="0" borderId="20" xfId="10248" applyFont="1" applyFill="1" applyBorder="1" applyAlignment="1">
      <alignment horizontal="left" vertical="top"/>
    </xf>
    <xf numFmtId="0" fontId="31" fillId="0" borderId="26" xfId="10248" applyFont="1" applyFill="1" applyBorder="1" applyAlignment="1">
      <alignment horizontal="left" vertical="top"/>
    </xf>
    <xf numFmtId="0" fontId="31" fillId="0" borderId="21" xfId="10248" applyFont="1" applyFill="1" applyBorder="1" applyAlignment="1">
      <alignment horizontal="left" vertical="top"/>
    </xf>
    <xf numFmtId="0" fontId="11" fillId="0" borderId="26" xfId="10248" applyFill="1" applyBorder="1" applyAlignment="1">
      <alignment horizontal="left"/>
    </xf>
    <xf numFmtId="0" fontId="11" fillId="0" borderId="21" xfId="10248" applyFill="1" applyBorder="1" applyAlignment="1">
      <alignment horizontal="left"/>
    </xf>
    <xf numFmtId="179"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2" fontId="44" fillId="0" borderId="13" xfId="10248" applyNumberFormat="1" applyFont="1" applyFill="1" applyBorder="1" applyAlignment="1">
      <alignment horizontal="center"/>
    </xf>
    <xf numFmtId="165" fontId="10" fillId="0" borderId="13" xfId="10249" applyNumberFormat="1" applyFont="1" applyFill="1" applyBorder="1" applyAlignment="1">
      <alignment horizontal="right"/>
    </xf>
    <xf numFmtId="176"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79" fontId="44" fillId="0" borderId="13" xfId="10248" applyNumberFormat="1" applyFont="1" applyFill="1" applyBorder="1" applyAlignment="1">
      <alignment horizontal="center"/>
    </xf>
    <xf numFmtId="6" fontId="44" fillId="0" borderId="12" xfId="16880" applyNumberFormat="1" applyFont="1" applyFill="1" applyBorder="1" applyAlignment="1">
      <alignment horizontal="right"/>
    </xf>
    <xf numFmtId="6" fontId="44" fillId="0" borderId="13" xfId="16880" applyNumberFormat="1" applyFont="1" applyFill="1" applyBorder="1" applyAlignment="1">
      <alignment horizontal="right"/>
    </xf>
    <xf numFmtId="0" fontId="44" fillId="0" borderId="26" xfId="10248" applyFont="1" applyFill="1" applyBorder="1" applyAlignment="1">
      <alignment horizontal="left"/>
    </xf>
    <xf numFmtId="0" fontId="44" fillId="0" borderId="26" xfId="10248" applyFont="1" applyFill="1" applyBorder="1" applyAlignment="1"/>
    <xf numFmtId="0" fontId="44" fillId="0" borderId="21" xfId="10248" applyFont="1" applyFill="1" applyBorder="1" applyAlignment="1"/>
    <xf numFmtId="174" fontId="44" fillId="0" borderId="17" xfId="10249" quotePrefix="1" applyNumberFormat="1" applyFont="1" applyFill="1" applyBorder="1" applyAlignment="1">
      <alignment horizontal="right"/>
    </xf>
    <xf numFmtId="174" fontId="44" fillId="0" borderId="16" xfId="10249" quotePrefix="1" applyNumberFormat="1" applyFont="1" applyFill="1" applyBorder="1" applyAlignment="1">
      <alignment horizontal="right"/>
    </xf>
    <xf numFmtId="10" fontId="44" fillId="0" borderId="10" xfId="10255" quotePrefix="1" applyNumberFormat="1" applyFont="1" applyFill="1" applyBorder="1" applyAlignment="1">
      <alignment horizontal="right"/>
    </xf>
    <xf numFmtId="10" fontId="44" fillId="0" borderId="11" xfId="10255" quotePrefix="1" applyNumberFormat="1" applyFont="1" applyFill="1" applyBorder="1" applyAlignment="1">
      <alignment horizontal="right"/>
    </xf>
    <xf numFmtId="10" fontId="44" fillId="0" borderId="16" xfId="10255" quotePrefix="1" applyNumberFormat="1" applyFont="1" applyFill="1" applyBorder="1" applyAlignment="1">
      <alignment horizontal="right"/>
    </xf>
    <xf numFmtId="0" fontId="44" fillId="0" borderId="19" xfId="10248" applyFont="1" applyFill="1" applyBorder="1" applyAlignment="1">
      <alignment horizontal="left"/>
    </xf>
    <xf numFmtId="10" fontId="44" fillId="0" borderId="18" xfId="10255" quotePrefix="1" applyNumberFormat="1" applyFont="1" applyFill="1" applyBorder="1" applyAlignment="1">
      <alignment horizontal="right"/>
    </xf>
    <xf numFmtId="10" fontId="44" fillId="0" borderId="13" xfId="10255" quotePrefix="1" applyNumberFormat="1" applyFont="1" applyFill="1" applyBorder="1" applyAlignment="1">
      <alignment horizontal="right"/>
    </xf>
    <xf numFmtId="0" fontId="44" fillId="0" borderId="20" xfId="10248" applyFont="1" applyFill="1" applyBorder="1"/>
    <xf numFmtId="41" fontId="10" fillId="0" borderId="15" xfId="10249" quotePrefix="1" applyNumberFormat="1" applyFont="1" applyFill="1" applyBorder="1" applyAlignment="1">
      <alignment horizontal="left"/>
    </xf>
    <xf numFmtId="0" fontId="0" fillId="0" borderId="17" xfId="0" applyFont="1" applyFill="1" applyBorder="1"/>
    <xf numFmtId="165" fontId="10" fillId="0" borderId="19" xfId="10249" quotePrefix="1" applyNumberFormat="1" applyFont="1" applyFill="1" applyBorder="1" applyAlignment="1">
      <alignment horizontal="left"/>
    </xf>
    <xf numFmtId="10" fontId="4" fillId="0" borderId="0" xfId="10247" applyNumberFormat="1" applyFont="1"/>
    <xf numFmtId="41" fontId="44" fillId="0" borderId="17" xfId="10249" quotePrefix="1" applyNumberFormat="1" applyFont="1" applyFill="1" applyBorder="1" applyAlignment="1">
      <alignment horizontal="left"/>
    </xf>
    <xf numFmtId="0" fontId="44" fillId="0" borderId="26" xfId="10248" applyFont="1" applyFill="1" applyBorder="1"/>
    <xf numFmtId="174" fontId="44" fillId="0" borderId="35" xfId="10246" applyNumberFormat="1" applyFont="1" applyFill="1" applyBorder="1"/>
    <xf numFmtId="43" fontId="4" fillId="0" borderId="0" xfId="10248" applyNumberFormat="1" applyFont="1"/>
    <xf numFmtId="0" fontId="30" fillId="23" borderId="16" xfId="10248" applyFont="1" applyFill="1" applyBorder="1" applyAlignment="1">
      <alignment horizontal="center"/>
    </xf>
    <xf numFmtId="0" fontId="30" fillId="23" borderId="17" xfId="10248" applyFont="1" applyFill="1" applyBorder="1" applyAlignment="1">
      <alignment horizontal="center"/>
    </xf>
    <xf numFmtId="0" fontId="30" fillId="23" borderId="18" xfId="10248" applyFont="1" applyFill="1" applyBorder="1" applyAlignment="1">
      <alignment horizontal="center"/>
    </xf>
    <xf numFmtId="0" fontId="30" fillId="23" borderId="10" xfId="10248" applyFont="1" applyFill="1" applyBorder="1" applyAlignment="1">
      <alignment horizontal="center"/>
    </xf>
    <xf numFmtId="0" fontId="30" fillId="23" borderId="15" xfId="10248" applyFont="1" applyFill="1" applyBorder="1" applyAlignment="1">
      <alignment horizontal="center"/>
    </xf>
    <xf numFmtId="0" fontId="30" fillId="23" borderId="10" xfId="10248" applyFont="1" applyFill="1" applyBorder="1" applyAlignment="1">
      <alignment horizontal="center" wrapText="1"/>
    </xf>
    <xf numFmtId="0" fontId="31" fillId="0" borderId="26" xfId="10248" applyFont="1" applyFill="1" applyBorder="1" applyAlignment="1">
      <alignment horizontal="left" vertical="top" wrapText="1"/>
    </xf>
    <xf numFmtId="0" fontId="31" fillId="0" borderId="21" xfId="10248" applyFont="1" applyFill="1" applyBorder="1" applyAlignment="1">
      <alignment horizontal="left" vertical="top" wrapText="1"/>
    </xf>
    <xf numFmtId="0" fontId="11" fillId="0" borderId="14" xfId="10248" applyBorder="1" applyAlignment="1">
      <alignment horizontal="left" vertical="top"/>
    </xf>
    <xf numFmtId="0" fontId="6" fillId="0" borderId="0" xfId="10248" applyFont="1" applyFill="1"/>
    <xf numFmtId="0" fontId="10" fillId="0" borderId="0" xfId="10248" applyNumberFormat="1" applyFont="1" applyFill="1" applyBorder="1" applyAlignment="1">
      <alignment vertical="top" wrapText="1"/>
    </xf>
    <xf numFmtId="0" fontId="83" fillId="39" borderId="11" xfId="0" applyFont="1" applyFill="1" applyBorder="1" applyAlignment="1">
      <alignment horizontal="center"/>
    </xf>
    <xf numFmtId="0" fontId="83" fillId="39" borderId="12" xfId="0" applyFont="1" applyFill="1" applyBorder="1" applyAlignment="1">
      <alignment horizontal="center"/>
    </xf>
    <xf numFmtId="41" fontId="10" fillId="0" borderId="11" xfId="10246" quotePrefix="1" applyNumberFormat="1" applyFont="1" applyFill="1" applyBorder="1" applyAlignment="1">
      <alignment horizontal="left"/>
    </xf>
    <xf numFmtId="165" fontId="10" fillId="0" borderId="13" xfId="10246" quotePrefix="1" applyNumberFormat="1" applyFont="1" applyFill="1" applyBorder="1" applyAlignment="1">
      <alignment horizontal="left"/>
    </xf>
    <xf numFmtId="0" fontId="11" fillId="0" borderId="0" xfId="10248" applyFill="1"/>
    <xf numFmtId="176" fontId="10" fillId="0" borderId="13" xfId="16882" applyNumberFormat="1" applyFont="1" applyFill="1" applyBorder="1" applyAlignment="1">
      <alignment horizontal="center"/>
    </xf>
    <xf numFmtId="0" fontId="44" fillId="0" borderId="0" xfId="16876" applyFont="1" applyFill="1" applyBorder="1" applyAlignment="1">
      <alignment horizontal="center"/>
    </xf>
    <xf numFmtId="176" fontId="10" fillId="0" borderId="0" xfId="16882" applyNumberFormat="1" applyFont="1" applyFill="1" applyBorder="1" applyAlignment="1">
      <alignment horizontal="center"/>
    </xf>
    <xf numFmtId="181" fontId="4" fillId="0" borderId="0" xfId="38703" applyNumberFormat="1" applyFont="1"/>
    <xf numFmtId="181" fontId="4" fillId="0" borderId="0" xfId="10248" applyNumberFormat="1" applyFont="1"/>
    <xf numFmtId="0" fontId="84" fillId="40" borderId="17" xfId="0" applyFont="1" applyFill="1" applyBorder="1" applyAlignment="1">
      <alignment vertical="center" wrapText="1"/>
    </xf>
    <xf numFmtId="2" fontId="10" fillId="0" borderId="0" xfId="10248" applyNumberFormat="1" applyFont="1" applyFill="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44" fillId="0" borderId="11" xfId="38857" applyFont="1" applyFill="1" applyBorder="1" applyAlignment="1">
      <alignment horizontal="center"/>
    </xf>
    <xf numFmtId="0" fontId="10" fillId="0" borderId="11" xfId="38857" applyFont="1" applyFill="1" applyBorder="1"/>
    <xf numFmtId="0" fontId="44" fillId="0" borderId="12" xfId="38857" applyFont="1" applyFill="1" applyBorder="1" applyAlignment="1">
      <alignment horizontal="center"/>
    </xf>
    <xf numFmtId="2" fontId="44" fillId="0" borderId="12" xfId="38857" applyNumberFormat="1" applyFont="1" applyFill="1" applyBorder="1" applyAlignment="1">
      <alignment horizontal="center"/>
    </xf>
    <xf numFmtId="179" fontId="44" fillId="0" borderId="12" xfId="38857" quotePrefix="1" applyNumberFormat="1" applyFont="1" applyFill="1" applyBorder="1" applyAlignment="1">
      <alignment horizontal="center"/>
    </xf>
    <xf numFmtId="14" fontId="44" fillId="0" borderId="12" xfId="38857" quotePrefix="1" applyNumberFormat="1" applyFont="1" applyFill="1" applyBorder="1" applyAlignment="1">
      <alignment horizontal="center"/>
    </xf>
    <xf numFmtId="179" fontId="44" fillId="0" borderId="12" xfId="38857" applyNumberFormat="1" applyFont="1" applyFill="1" applyBorder="1" applyAlignment="1">
      <alignment horizontal="center"/>
    </xf>
    <xf numFmtId="0" fontId="44" fillId="0" borderId="13" xfId="38857" applyFont="1" applyFill="1" applyBorder="1" applyAlignment="1">
      <alignment horizontal="center"/>
    </xf>
    <xf numFmtId="2" fontId="44" fillId="0" borderId="13" xfId="38857" applyNumberFormat="1" applyFont="1" applyFill="1" applyBorder="1" applyAlignment="1">
      <alignment horizontal="center"/>
    </xf>
    <xf numFmtId="165" fontId="10" fillId="0" borderId="13" xfId="38858" applyNumberFormat="1" applyFont="1" applyFill="1" applyBorder="1" applyAlignment="1">
      <alignment horizontal="right"/>
    </xf>
    <xf numFmtId="14" fontId="10" fillId="0" borderId="13" xfId="38857" applyNumberFormat="1" applyFont="1" applyFill="1" applyBorder="1" applyAlignment="1">
      <alignment horizontal="center"/>
    </xf>
    <xf numFmtId="174" fontId="10" fillId="0" borderId="13" xfId="38858" applyNumberFormat="1" applyFont="1" applyFill="1" applyBorder="1" applyAlignment="1">
      <alignment horizontal="center"/>
    </xf>
    <xf numFmtId="179" fontId="44" fillId="0" borderId="13" xfId="38857" applyNumberFormat="1" applyFont="1" applyFill="1" applyBorder="1" applyAlignment="1">
      <alignment horizontal="center"/>
    </xf>
    <xf numFmtId="0" fontId="44" fillId="0" borderId="0" xfId="38857" applyFont="1" applyFill="1" applyBorder="1" applyAlignment="1">
      <alignment horizontal="center"/>
    </xf>
    <xf numFmtId="2" fontId="44" fillId="0" borderId="0" xfId="38857" applyNumberFormat="1" applyFont="1" applyFill="1" applyBorder="1" applyAlignment="1">
      <alignment horizontal="center"/>
    </xf>
    <xf numFmtId="165" fontId="10" fillId="0" borderId="0" xfId="38858" applyNumberFormat="1" applyFont="1" applyFill="1" applyBorder="1" applyAlignment="1">
      <alignment horizontal="right"/>
    </xf>
    <xf numFmtId="178" fontId="10" fillId="0" borderId="0" xfId="38858" applyNumberFormat="1" applyFont="1" applyFill="1" applyBorder="1" applyAlignment="1">
      <alignment horizontal="right"/>
    </xf>
    <xf numFmtId="14" fontId="10" fillId="0" borderId="0" xfId="38857" applyNumberFormat="1" applyFont="1" applyFill="1" applyBorder="1" applyAlignment="1">
      <alignment horizontal="center"/>
    </xf>
    <xf numFmtId="178" fontId="10" fillId="0" borderId="0" xfId="38858" applyNumberFormat="1" applyFont="1" applyFill="1" applyBorder="1" applyAlignment="1">
      <alignment horizontal="center"/>
    </xf>
    <xf numFmtId="179" fontId="44" fillId="0" borderId="0" xfId="38857" applyNumberFormat="1" applyFont="1" applyFill="1" applyBorder="1" applyAlignment="1">
      <alignment horizontal="center"/>
    </xf>
    <xf numFmtId="0" fontId="31" fillId="0" borderId="0" xfId="38857" applyFont="1" applyFill="1"/>
    <xf numFmtId="165" fontId="10" fillId="0" borderId="13" xfId="38858" applyNumberFormat="1" applyFont="1" applyFill="1" applyBorder="1" applyAlignment="1">
      <alignment horizontal="center"/>
    </xf>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6"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6" fontId="44" fillId="0" borderId="13" xfId="38857" applyNumberFormat="1" applyFont="1" applyFill="1" applyBorder="1" applyAlignment="1">
      <alignment horizontal="right"/>
    </xf>
    <xf numFmtId="0" fontId="44" fillId="0" borderId="0" xfId="38857" applyFont="1" applyFill="1" applyBorder="1" applyAlignment="1">
      <alignment horizontal="left"/>
    </xf>
    <xf numFmtId="6" fontId="44" fillId="0" borderId="0" xfId="38857" applyNumberFormat="1" applyFont="1" applyFill="1" applyBorder="1" applyAlignment="1">
      <alignment horizontal="right"/>
    </xf>
    <xf numFmtId="43" fontId="44" fillId="0" borderId="0" xfId="38857" applyNumberFormat="1" applyFont="1" applyFill="1" applyBorder="1" applyAlignment="1">
      <alignment horizontal="right"/>
    </xf>
    <xf numFmtId="177" fontId="44" fillId="0" borderId="11" xfId="38857" applyNumberFormat="1" applyFont="1" applyFill="1" applyBorder="1" applyAlignment="1">
      <alignment horizontal="center"/>
    </xf>
    <xf numFmtId="177"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77" fontId="44" fillId="0" borderId="13" xfId="38857" applyNumberFormat="1" applyFont="1" applyFill="1" applyBorder="1" applyAlignment="1">
      <alignment horizontal="center"/>
    </xf>
    <xf numFmtId="0" fontId="10" fillId="0" borderId="0" xfId="38857" applyFont="1" applyFill="1" applyBorder="1" applyAlignment="1">
      <alignment wrapText="1"/>
    </xf>
    <xf numFmtId="6"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6"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6" fontId="30" fillId="23" borderId="13" xfId="38857" applyNumberFormat="1" applyFont="1" applyFill="1" applyBorder="1" applyAlignment="1">
      <alignment horizontal="right"/>
    </xf>
    <xf numFmtId="0" fontId="44" fillId="0" borderId="16" xfId="38857" applyFont="1" applyFill="1" applyBorder="1" applyAlignment="1">
      <alignment horizontal="left" wrapText="1"/>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0"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0" xfId="38857" applyFont="1" applyBorder="1" applyAlignment="1">
      <alignment horizontal="left"/>
    </xf>
    <xf numFmtId="0" fontId="4" fillId="0" borderId="0" xfId="38857" applyFont="1" applyBorder="1" applyAlignment="1">
      <alignment horizontal="center"/>
    </xf>
    <xf numFmtId="0" fontId="31" fillId="0" borderId="13" xfId="38857" applyFont="1" applyFill="1" applyBorder="1" applyAlignment="1">
      <alignment horizontal="center"/>
    </xf>
    <xf numFmtId="174" fontId="44" fillId="0" borderId="16" xfId="10248" applyNumberFormat="1" applyFont="1" applyFill="1" applyBorder="1" applyAlignment="1">
      <alignment horizontal="center"/>
    </xf>
    <xf numFmtId="0" fontId="4" fillId="0" borderId="9" xfId="38857" applyFont="1" applyBorder="1"/>
    <xf numFmtId="43" fontId="44" fillId="0" borderId="12" xfId="10246" applyFont="1" applyFill="1" applyBorder="1" applyAlignment="1">
      <alignment horizontal="right"/>
    </xf>
    <xf numFmtId="176" fontId="44" fillId="0" borderId="12" xfId="38702" applyNumberFormat="1" applyFont="1" applyFill="1" applyBorder="1" applyAlignment="1">
      <alignment horizontal="right"/>
    </xf>
    <xf numFmtId="176" fontId="44" fillId="0" borderId="12" xfId="38702" applyNumberFormat="1" applyFont="1" applyFill="1" applyBorder="1" applyAlignment="1">
      <alignment horizontal="center"/>
    </xf>
    <xf numFmtId="14" fontId="44" fillId="0" borderId="12" xfId="10248" applyNumberFormat="1" applyFont="1" applyFill="1" applyBorder="1" applyAlignment="1">
      <alignment horizontal="center"/>
    </xf>
    <xf numFmtId="174" fontId="44" fillId="0" borderId="12" xfId="10249" applyNumberFormat="1" applyFont="1" applyFill="1" applyBorder="1" applyAlignment="1">
      <alignment horizontal="center" vertical="center"/>
    </xf>
    <xf numFmtId="176" fontId="44" fillId="0" borderId="12" xfId="16882" applyNumberFormat="1" applyFont="1" applyFill="1" applyBorder="1" applyAlignment="1">
      <alignment horizontal="right"/>
    </xf>
    <xf numFmtId="176" fontId="44" fillId="0" borderId="12" xfId="16882" applyNumberFormat="1" applyFont="1" applyFill="1" applyBorder="1" applyAlignment="1">
      <alignment horizontal="center"/>
    </xf>
    <xf numFmtId="174" fontId="44" fillId="0" borderId="12" xfId="10249" applyNumberFormat="1" applyFont="1" applyFill="1" applyBorder="1" applyAlignment="1">
      <alignment horizontal="center"/>
    </xf>
    <xf numFmtId="195" fontId="44" fillId="0" borderId="12" xfId="10249" applyNumberFormat="1" applyFont="1" applyFill="1" applyBorder="1" applyAlignment="1">
      <alignment horizontal="right"/>
    </xf>
    <xf numFmtId="165" fontId="44" fillId="0" borderId="13" xfId="10249" applyNumberFormat="1" applyFont="1" applyFill="1" applyBorder="1" applyAlignment="1">
      <alignment horizontal="right"/>
    </xf>
    <xf numFmtId="176" fontId="44" fillId="0" borderId="13" xfId="16882" applyNumberFormat="1" applyFont="1" applyFill="1" applyBorder="1" applyAlignment="1">
      <alignment horizontal="right"/>
    </xf>
    <xf numFmtId="14" fontId="44" fillId="0" borderId="13" xfId="10248" applyNumberFormat="1" applyFont="1" applyFill="1" applyBorder="1" applyAlignment="1">
      <alignment horizontal="center"/>
    </xf>
    <xf numFmtId="174" fontId="44" fillId="0" borderId="12" xfId="38856" applyNumberFormat="1" applyFont="1" applyFill="1" applyBorder="1"/>
    <xf numFmtId="165" fontId="44" fillId="0" borderId="12" xfId="38858" applyNumberFormat="1" applyFont="1" applyFill="1" applyBorder="1" applyAlignment="1">
      <alignment horizontal="right"/>
    </xf>
    <xf numFmtId="178" fontId="44" fillId="0" borderId="12" xfId="38858" applyNumberFormat="1" applyFont="1" applyFill="1" applyBorder="1" applyAlignment="1">
      <alignment horizontal="center"/>
    </xf>
    <xf numFmtId="14" fontId="44" fillId="0" borderId="12" xfId="38857" applyNumberFormat="1" applyFont="1" applyFill="1" applyBorder="1" applyAlignment="1">
      <alignment horizontal="center"/>
    </xf>
    <xf numFmtId="0" fontId="10" fillId="0" borderId="14" xfId="10248" applyFont="1" applyFill="1" applyBorder="1" applyAlignment="1">
      <alignment vertical="top"/>
    </xf>
    <xf numFmtId="175" fontId="10" fillId="0" borderId="0" xfId="10248" applyNumberFormat="1" applyFont="1" applyFill="1" applyBorder="1" applyAlignment="1">
      <alignment vertical="top"/>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0" fillId="0" borderId="0" xfId="0" applyFont="1" applyFill="1" applyBorder="1" applyAlignment="1">
      <alignment vertical="top"/>
    </xf>
    <xf numFmtId="0" fontId="11" fillId="0" borderId="0" xfId="10248" applyAlignment="1">
      <alignment vertical="top"/>
    </xf>
    <xf numFmtId="0" fontId="30" fillId="23" borderId="10" xfId="10248" applyFont="1" applyFill="1" applyBorder="1" applyAlignment="1">
      <alignment horizontal="center" wrapText="1"/>
    </xf>
    <xf numFmtId="0" fontId="30" fillId="23" borderId="18" xfId="10248" applyFont="1" applyFill="1" applyBorder="1" applyAlignment="1">
      <alignment horizontal="center"/>
    </xf>
    <xf numFmtId="0" fontId="30" fillId="23" borderId="19" xfId="10248" applyFont="1" applyFill="1" applyBorder="1" applyAlignment="1">
      <alignment horizontal="center"/>
    </xf>
    <xf numFmtId="0" fontId="30" fillId="23" borderId="10" xfId="10248" applyFont="1" applyFill="1" applyBorder="1" applyAlignment="1">
      <alignment horizontal="center"/>
    </xf>
    <xf numFmtId="0" fontId="4" fillId="0" borderId="0" xfId="38857" applyFont="1" applyFill="1" applyAlignment="1">
      <alignment horizontal="center"/>
    </xf>
    <xf numFmtId="0" fontId="31" fillId="0" borderId="0" xfId="38857" applyFont="1" applyFill="1" applyBorder="1" applyAlignment="1">
      <alignment horizontal="center"/>
    </xf>
    <xf numFmtId="0" fontId="31" fillId="0" borderId="0" xfId="38857" applyFont="1" applyFill="1" applyAlignment="1">
      <alignment horizontal="center"/>
    </xf>
    <xf numFmtId="4" fontId="12" fillId="24" borderId="0" xfId="0" applyNumberFormat="1" applyFont="1" applyFill="1" applyAlignment="1">
      <alignment vertical="center"/>
    </xf>
    <xf numFmtId="174" fontId="44" fillId="0" borderId="0" xfId="10248" applyNumberFormat="1" applyFont="1" applyFill="1" applyBorder="1" applyAlignment="1"/>
    <xf numFmtId="175" fontId="44" fillId="0" borderId="0" xfId="10254" applyNumberFormat="1" applyFont="1" applyFill="1" applyBorder="1"/>
    <xf numFmtId="10" fontId="44" fillId="0" borderId="11" xfId="10248" applyNumberFormat="1" applyFont="1" applyFill="1" applyBorder="1"/>
    <xf numFmtId="10" fontId="44" fillId="0" borderId="12" xfId="10248" applyNumberFormat="1" applyFont="1" applyFill="1" applyBorder="1"/>
    <xf numFmtId="185" fontId="44" fillId="0" borderId="13" xfId="10255" applyNumberFormat="1" applyFont="1" applyFill="1" applyBorder="1"/>
    <xf numFmtId="175" fontId="44" fillId="0" borderId="19" xfId="10249" applyNumberFormat="1" applyFont="1" applyFill="1" applyBorder="1" applyAlignment="1">
      <alignment horizontal="right"/>
    </xf>
    <xf numFmtId="43" fontId="44" fillId="0" borderId="12" xfId="38703" applyFont="1" applyFill="1" applyBorder="1" applyAlignment="1">
      <alignment horizontal="right"/>
    </xf>
    <xf numFmtId="43" fontId="44" fillId="0" borderId="11" xfId="38703" applyFont="1" applyFill="1" applyBorder="1" applyAlignment="1">
      <alignment horizontal="right"/>
    </xf>
    <xf numFmtId="10" fontId="44" fillId="0" borderId="13" xfId="10257" applyNumberFormat="1" applyFont="1" applyFill="1" applyBorder="1" applyAlignment="1">
      <alignment horizontal="right"/>
    </xf>
    <xf numFmtId="43" fontId="44" fillId="0" borderId="13" xfId="38703" applyFont="1" applyFill="1" applyBorder="1" applyAlignment="1">
      <alignment horizontal="right"/>
    </xf>
    <xf numFmtId="186" fontId="44" fillId="0" borderId="12" xfId="0" applyNumberFormat="1" applyFont="1" applyFill="1" applyBorder="1" applyAlignment="1">
      <alignment horizontal="right"/>
    </xf>
    <xf numFmtId="176" fontId="44" fillId="0" borderId="13" xfId="38702" applyNumberFormat="1" applyFont="1" applyFill="1" applyBorder="1" applyAlignment="1">
      <alignment horizontal="right"/>
    </xf>
    <xf numFmtId="165" fontId="44" fillId="0" borderId="17" xfId="3489" applyNumberFormat="1" applyFont="1" applyFill="1" applyBorder="1" applyAlignment="1">
      <alignment horizontal="right"/>
    </xf>
    <xf numFmtId="165" fontId="44" fillId="0" borderId="12" xfId="3489" applyNumberFormat="1" applyFont="1" applyFill="1" applyBorder="1" applyAlignment="1">
      <alignment horizontal="right"/>
    </xf>
    <xf numFmtId="165" fontId="44" fillId="0" borderId="15" xfId="3489" applyNumberFormat="1" applyFont="1" applyFill="1" applyBorder="1" applyAlignment="1">
      <alignment horizontal="right" vertical="top"/>
    </xf>
    <xf numFmtId="0" fontId="4" fillId="0" borderId="0" xfId="38857" applyFont="1" applyFill="1" applyBorder="1"/>
    <xf numFmtId="4" fontId="10" fillId="24" borderId="0" xfId="38857" applyNumberFormat="1" applyFont="1" applyFill="1" applyBorder="1"/>
    <xf numFmtId="14" fontId="4" fillId="0" borderId="0" xfId="38857" applyNumberFormat="1" applyFont="1" applyFill="1"/>
    <xf numFmtId="0" fontId="0" fillId="0" borderId="0" xfId="0" applyFill="1"/>
    <xf numFmtId="165" fontId="4" fillId="0" borderId="0" xfId="10248" applyNumberFormat="1" applyFont="1" applyFill="1" applyBorder="1"/>
    <xf numFmtId="174"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23" borderId="22" xfId="38857" applyFont="1" applyFill="1" applyBorder="1" applyAlignment="1">
      <alignment horizontal="center" vertical="center" wrapText="1"/>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10" fontId="44" fillId="0" borderId="21" xfId="10254" applyNumberFormat="1" applyFont="1" applyFill="1" applyBorder="1" applyAlignment="1">
      <alignment horizontal="right"/>
    </xf>
    <xf numFmtId="10" fontId="44" fillId="0" borderId="12" xfId="10257" applyNumberFormat="1" applyFont="1" applyFill="1" applyBorder="1" applyAlignment="1">
      <alignment horizontal="right"/>
    </xf>
    <xf numFmtId="10" fontId="44" fillId="0" borderId="12" xfId="10258" applyNumberFormat="1" applyFont="1" applyFill="1" applyBorder="1" applyAlignment="1">
      <alignment horizontal="right"/>
    </xf>
    <xf numFmtId="10" fontId="44" fillId="0" borderId="17" xfId="10257" applyNumberFormat="1" applyFont="1" applyFill="1" applyBorder="1" applyAlignment="1">
      <alignment horizontal="right"/>
    </xf>
    <xf numFmtId="176" fontId="4" fillId="0" borderId="0" xfId="10247" applyNumberFormat="1" applyFont="1"/>
    <xf numFmtId="178" fontId="44" fillId="0" borderId="20" xfId="10249" applyNumberFormat="1" applyFont="1" applyFill="1" applyBorder="1" applyAlignment="1">
      <alignment horizontal="right"/>
    </xf>
    <xf numFmtId="9" fontId="44" fillId="0" borderId="20" xfId="10247" applyFont="1" applyFill="1" applyBorder="1" applyAlignment="1">
      <alignment horizontal="right"/>
    </xf>
    <xf numFmtId="9" fontId="44" fillId="0" borderId="21" xfId="10247" quotePrefix="1" applyFont="1" applyFill="1" applyBorder="1" applyAlignment="1"/>
    <xf numFmtId="0" fontId="4" fillId="0" borderId="12" xfId="10248" applyFont="1" applyFill="1" applyBorder="1" applyAlignment="1">
      <alignment horizontal="center" vertical="center"/>
    </xf>
    <xf numFmtId="9" fontId="44" fillId="0" borderId="35" xfId="10247" applyFont="1" applyFill="1" applyBorder="1"/>
    <xf numFmtId="165" fontId="44" fillId="0" borderId="12" xfId="38855" applyNumberFormat="1" applyFont="1" applyFill="1" applyBorder="1" applyAlignment="1">
      <alignment horizontal="right"/>
    </xf>
    <xf numFmtId="6"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0" fontId="44" fillId="0" borderId="22" xfId="16882" applyNumberFormat="1" applyFont="1" applyFill="1" applyBorder="1" applyAlignment="1">
      <alignment horizontal="right"/>
    </xf>
    <xf numFmtId="174" fontId="44" fillId="0" borderId="12" xfId="38856" applyNumberFormat="1" applyFont="1" applyFill="1" applyBorder="1" applyAlignment="1">
      <alignment horizontal="center"/>
    </xf>
    <xf numFmtId="178" fontId="44" fillId="0" borderId="12" xfId="38858" applyNumberFormat="1" applyFont="1" applyFill="1" applyBorder="1" applyAlignment="1">
      <alignment horizontal="right"/>
    </xf>
    <xf numFmtId="178" fontId="44" fillId="0" borderId="12" xfId="38858" applyNumberFormat="1" applyFont="1" applyFill="1" applyBorder="1" applyAlignment="1">
      <alignment horizontal="center" vertical="center"/>
    </xf>
    <xf numFmtId="176" fontId="4" fillId="0" borderId="0" xfId="38857" applyNumberFormat="1" applyFont="1" applyFill="1"/>
    <xf numFmtId="43" fontId="4" fillId="0" borderId="0" xfId="38857" applyNumberFormat="1" applyFont="1" applyAlignment="1">
      <alignment horizontal="center"/>
    </xf>
    <xf numFmtId="15" fontId="89"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174" fontId="4" fillId="0" borderId="0" xfId="10247" applyNumberFormat="1" applyFont="1"/>
    <xf numFmtId="0" fontId="43" fillId="0" borderId="37" xfId="16876" applyFont="1" applyFill="1" applyBorder="1" applyAlignment="1">
      <alignment horizontal="left"/>
    </xf>
    <xf numFmtId="15" fontId="43" fillId="0" borderId="38" xfId="16876" applyNumberFormat="1" applyFont="1" applyFill="1" applyBorder="1" applyAlignment="1">
      <alignment horizontal="right"/>
    </xf>
    <xf numFmtId="15" fontId="43" fillId="0" borderId="6" xfId="20853" quotePrefix="1" applyNumberFormat="1" applyFont="1" applyFill="1" applyBorder="1" applyAlignment="1">
      <alignment horizontal="right"/>
    </xf>
    <xf numFmtId="0" fontId="13" fillId="0" borderId="0" xfId="38857" applyFont="1" applyBorder="1"/>
    <xf numFmtId="0" fontId="30" fillId="23" borderId="11" xfId="10262" applyFont="1" applyFill="1" applyBorder="1" applyAlignment="1">
      <alignment horizontal="center"/>
    </xf>
    <xf numFmtId="0" fontId="30" fillId="23" borderId="15" xfId="10262" applyFont="1" applyFill="1" applyBorder="1" applyAlignment="1">
      <alignment horizontal="center"/>
    </xf>
    <xf numFmtId="4" fontId="30" fillId="23" borderId="14" xfId="10262" applyNumberFormat="1" applyFont="1" applyFill="1" applyBorder="1" applyAlignment="1">
      <alignment horizontal="center"/>
    </xf>
    <xf numFmtId="4" fontId="30" fillId="23" borderId="11" xfId="10262" applyNumberFormat="1" applyFont="1" applyFill="1" applyBorder="1" applyAlignment="1">
      <alignment horizontal="center"/>
    </xf>
    <xf numFmtId="4" fontId="30" fillId="23" borderId="15" xfId="10262" applyNumberFormat="1" applyFont="1" applyFill="1" applyBorder="1" applyAlignment="1">
      <alignment horizontal="center"/>
    </xf>
    <xf numFmtId="0" fontId="4" fillId="0" borderId="22" xfId="38857" applyFont="1" applyBorder="1" applyAlignment="1">
      <alignment horizontal="center"/>
    </xf>
    <xf numFmtId="0" fontId="44" fillId="0" borderId="22" xfId="10262" applyFont="1" applyFill="1" applyBorder="1" applyAlignment="1">
      <alignment horizontal="center"/>
    </xf>
    <xf numFmtId="43" fontId="44" fillId="0" borderId="22" xfId="38882" applyFont="1" applyFill="1" applyBorder="1" applyAlignment="1">
      <alignment horizontal="center"/>
    </xf>
    <xf numFmtId="4" fontId="44" fillId="0" borderId="22" xfId="10262" applyNumberFormat="1" applyFont="1" applyFill="1" applyBorder="1" applyAlignment="1">
      <alignment horizontal="center"/>
    </xf>
    <xf numFmtId="176" fontId="44" fillId="0" borderId="22" xfId="10262" applyNumberFormat="1" applyFont="1" applyFill="1" applyBorder="1" applyAlignment="1">
      <alignment horizontal="center"/>
    </xf>
    <xf numFmtId="43" fontId="44" fillId="0" borderId="22" xfId="38882" applyFont="1" applyFill="1" applyBorder="1" applyAlignment="1">
      <alignment horizontal="right"/>
    </xf>
    <xf numFmtId="0" fontId="44" fillId="0" borderId="15" xfId="10248" applyFont="1" applyFill="1" applyBorder="1" applyAlignment="1">
      <alignment horizontal="center"/>
    </xf>
    <xf numFmtId="41" fontId="44" fillId="0" borderId="17" xfId="10249" applyNumberFormat="1" applyFont="1" applyFill="1" applyBorder="1" applyAlignment="1">
      <alignment horizontal="left"/>
    </xf>
    <xf numFmtId="0" fontId="10" fillId="0" borderId="19" xfId="10248" applyFont="1" applyFill="1" applyBorder="1" applyAlignment="1">
      <alignment wrapText="1"/>
    </xf>
    <xf numFmtId="165" fontId="44" fillId="0" borderId="17" xfId="10249" quotePrefix="1" applyNumberFormat="1" applyFont="1" applyFill="1" applyBorder="1" applyAlignment="1">
      <alignment horizontal="left"/>
    </xf>
    <xf numFmtId="41" fontId="44" fillId="0" borderId="12" xfId="10249" quotePrefix="1" applyNumberFormat="1" applyFont="1" applyFill="1" applyBorder="1" applyAlignment="1">
      <alignment horizontal="left"/>
    </xf>
    <xf numFmtId="41" fontId="10" fillId="0" borderId="17" xfId="10249" quotePrefix="1" applyNumberFormat="1" applyFont="1" applyFill="1" applyBorder="1" applyAlignment="1">
      <alignment horizontal="left"/>
    </xf>
    <xf numFmtId="41" fontId="44" fillId="0" borderId="19" xfId="10249" quotePrefix="1" applyNumberFormat="1" applyFont="1" applyFill="1" applyBorder="1" applyAlignment="1">
      <alignment horizontal="left"/>
    </xf>
    <xf numFmtId="41" fontId="44" fillId="0" borderId="13" xfId="10249" quotePrefix="1" applyNumberFormat="1" applyFont="1" applyFill="1" applyBorder="1" applyAlignment="1">
      <alignment horizontal="left"/>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10" fillId="0" borderId="14" xfId="10248" applyFont="1" applyFill="1" applyBorder="1" applyAlignment="1">
      <alignment horizontal="left" vertical="top" wrapText="1"/>
    </xf>
    <xf numFmtId="0" fontId="10" fillId="0" borderId="0" xfId="10248" applyFont="1" applyFill="1" applyBorder="1" applyAlignment="1">
      <alignment horizontal="left" vertical="top" wrapText="1"/>
    </xf>
    <xf numFmtId="0" fontId="30" fillId="23" borderId="11" xfId="10248" applyFont="1" applyFill="1" applyBorder="1" applyAlignment="1">
      <alignment horizontal="center" vertical="center" wrapText="1"/>
    </xf>
    <xf numFmtId="0" fontId="30" fillId="23" borderId="12" xfId="10248" applyFont="1" applyFill="1" applyBorder="1" applyAlignment="1">
      <alignment horizontal="center" vertical="center" wrapText="1"/>
    </xf>
    <xf numFmtId="0" fontId="30" fillId="23" borderId="13" xfId="10248" applyFont="1" applyFill="1" applyBorder="1" applyAlignment="1">
      <alignment horizontal="center" vertical="center" wrapText="1"/>
    </xf>
    <xf numFmtId="0" fontId="10" fillId="0" borderId="14" xfId="10256" applyFont="1" applyFill="1" applyBorder="1" applyAlignment="1">
      <alignment horizontal="left" vertical="top" wrapText="1"/>
    </xf>
    <xf numFmtId="0" fontId="10" fillId="0" borderId="0" xfId="10256" applyFont="1" applyFill="1" applyBorder="1" applyAlignment="1">
      <alignment horizontal="left" vertical="top" wrapText="1"/>
    </xf>
    <xf numFmtId="0" fontId="30" fillId="23" borderId="10" xfId="10248" applyFont="1" applyFill="1" applyBorder="1" applyAlignment="1">
      <alignment horizontal="center" wrapText="1"/>
    </xf>
    <xf numFmtId="0" fontId="30" fillId="23" borderId="15" xfId="10248" applyFont="1" applyFill="1" applyBorder="1" applyAlignment="1">
      <alignment horizontal="center" wrapText="1"/>
    </xf>
    <xf numFmtId="0" fontId="30" fillId="23" borderId="18" xfId="10248" applyFont="1" applyFill="1" applyBorder="1" applyAlignment="1">
      <alignment horizontal="center"/>
    </xf>
    <xf numFmtId="0" fontId="30" fillId="23" borderId="19" xfId="10248" applyFont="1" applyFill="1" applyBorder="1" applyAlignment="1">
      <alignment horizontal="center"/>
    </xf>
    <xf numFmtId="0" fontId="30" fillId="23" borderId="10" xfId="10248" applyFont="1" applyFill="1" applyBorder="1" applyAlignment="1">
      <alignment horizontal="center"/>
    </xf>
    <xf numFmtId="0" fontId="30" fillId="23" borderId="15" xfId="10248" applyFont="1" applyFill="1" applyBorder="1" applyAlignment="1">
      <alignment horizontal="center"/>
    </xf>
    <xf numFmtId="0" fontId="30" fillId="23" borderId="16" xfId="10248" applyFont="1" applyFill="1" applyBorder="1" applyAlignment="1">
      <alignment horizontal="center"/>
    </xf>
    <xf numFmtId="0" fontId="30" fillId="23" borderId="17" xfId="10248" applyFont="1" applyFill="1" applyBorder="1" applyAlignment="1">
      <alignment horizontal="center"/>
    </xf>
    <xf numFmtId="0" fontId="10" fillId="0" borderId="14" xfId="10248" applyFont="1" applyBorder="1" applyAlignment="1">
      <alignment horizontal="left" wrapText="1"/>
    </xf>
    <xf numFmtId="0" fontId="10" fillId="0" borderId="14" xfId="10248" applyFont="1" applyFill="1" applyBorder="1" applyAlignment="1">
      <alignment horizontal="left" wrapText="1"/>
    </xf>
    <xf numFmtId="0" fontId="13" fillId="0" borderId="14" xfId="0" applyFont="1" applyBorder="1" applyAlignment="1">
      <alignment wrapText="1"/>
    </xf>
    <xf numFmtId="0" fontId="13" fillId="0" borderId="0" xfId="0" applyFont="1" applyAlignment="1">
      <alignment wrapText="1"/>
    </xf>
    <xf numFmtId="0" fontId="13" fillId="0" borderId="14" xfId="0" applyFont="1" applyBorder="1" applyAlignment="1">
      <alignment vertical="top" wrapText="1"/>
    </xf>
    <xf numFmtId="0" fontId="13" fillId="0" borderId="0" xfId="0" applyFont="1" applyAlignment="1">
      <alignment vertical="top" wrapText="1"/>
    </xf>
    <xf numFmtId="0" fontId="12" fillId="0" borderId="0" xfId="38857" applyFont="1" applyAlignment="1">
      <alignment horizontal="left" vertical="top" wrapText="1"/>
    </xf>
  </cellXfs>
  <cellStyles count="38886">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8" xfId="3580"/>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3 2" xfId="38885"/>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15358" y="774376"/>
          <a:ext cx="15696954" cy="1046597"/>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xdr:cNvGrpSpPr>
          <a:grpSpLocks/>
        </xdr:cNvGrpSpPr>
      </xdr:nvGrpSpPr>
      <xdr:grpSpPr bwMode="auto">
        <a:xfrm>
          <a:off x="450850" y="485775"/>
          <a:ext cx="16332200" cy="14478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showGridLines="0" tabSelected="1" showRuler="0" view="pageLayout" zoomScaleNormal="100" zoomScaleSheetLayoutView="75" workbookViewId="0">
      <selection activeCell="AD14" sqref="AD14"/>
    </sheetView>
  </sheetViews>
  <sheetFormatPr defaultColWidth="9.140625" defaultRowHeight="12"/>
  <cols>
    <col min="1" max="1" width="6.42578125" style="182" customWidth="1"/>
    <col min="2" max="2" width="41.85546875" style="182" bestFit="1" customWidth="1"/>
    <col min="3" max="3" width="20.28515625" style="182" bestFit="1" customWidth="1"/>
    <col min="4" max="4" width="29.28515625" style="182" bestFit="1" customWidth="1"/>
    <col min="5" max="5" width="32" style="182" bestFit="1" customWidth="1"/>
    <col min="6" max="6" width="10.42578125" style="182" bestFit="1" customWidth="1"/>
    <col min="7" max="17" width="9.140625" style="182"/>
    <col min="18" max="18" width="4.7109375" style="182" customWidth="1"/>
    <col min="19" max="16384" width="9.140625" style="182"/>
  </cols>
  <sheetData>
    <row r="1" spans="1:17" ht="12.75">
      <c r="A1" s="1"/>
      <c r="B1" s="2"/>
      <c r="C1" s="2"/>
      <c r="D1" s="2"/>
      <c r="E1" s="3"/>
      <c r="F1" s="4"/>
      <c r="G1" s="5"/>
      <c r="H1" s="5"/>
      <c r="I1" s="6"/>
      <c r="J1" s="6"/>
      <c r="K1" s="6"/>
      <c r="L1" s="6"/>
      <c r="M1" s="4"/>
      <c r="N1" s="4"/>
      <c r="O1" s="4"/>
      <c r="P1" s="6"/>
      <c r="Q1" s="7"/>
    </row>
    <row r="2" spans="1:17" s="192" customFormat="1" ht="12.75">
      <c r="A2" s="4"/>
      <c r="B2" s="9"/>
      <c r="C2" s="2"/>
      <c r="D2" s="2"/>
      <c r="E2" s="4"/>
      <c r="F2" s="4"/>
      <c r="G2" s="5"/>
      <c r="H2" s="10"/>
      <c r="I2" s="6"/>
      <c r="J2" s="6"/>
      <c r="K2" s="6"/>
      <c r="L2" s="6"/>
      <c r="M2" s="4"/>
      <c r="N2" s="4"/>
      <c r="O2" s="4"/>
      <c r="P2" s="4"/>
      <c r="Q2" s="4"/>
    </row>
    <row r="3" spans="1:17" s="192" customFormat="1" ht="12.75">
      <c r="A3" s="4"/>
      <c r="B3" s="11"/>
      <c r="C3" s="12"/>
      <c r="D3" s="12"/>
      <c r="E3" s="13"/>
      <c r="F3" s="4"/>
      <c r="G3" s="14"/>
      <c r="H3" s="10"/>
      <c r="I3" s="6"/>
      <c r="J3" s="6"/>
      <c r="K3" s="6"/>
      <c r="L3" s="6"/>
      <c r="M3" s="4"/>
      <c r="N3" s="4"/>
      <c r="O3" s="4"/>
      <c r="P3" s="4"/>
      <c r="Q3" s="4"/>
    </row>
    <row r="4" spans="1:17" s="192" customFormat="1" ht="12.75">
      <c r="A4" s="4"/>
      <c r="B4" s="15"/>
      <c r="C4" s="12"/>
      <c r="D4" s="12"/>
      <c r="E4" s="16"/>
      <c r="F4" s="4"/>
      <c r="G4" s="5"/>
      <c r="H4" s="10"/>
      <c r="I4" s="6"/>
      <c r="J4" s="6"/>
      <c r="K4" s="6"/>
      <c r="L4" s="6"/>
      <c r="M4" s="4"/>
      <c r="N4" s="4"/>
      <c r="O4" s="4"/>
      <c r="P4" s="4"/>
      <c r="Q4" s="4"/>
    </row>
    <row r="5" spans="1:17" s="192" customFormat="1" ht="12.75">
      <c r="A5" s="4"/>
      <c r="B5" s="11"/>
      <c r="C5" s="17"/>
      <c r="D5" s="17"/>
      <c r="E5" s="16"/>
      <c r="F5" s="4"/>
      <c r="G5" s="5"/>
      <c r="H5" s="10"/>
      <c r="I5" s="6"/>
      <c r="J5" s="6"/>
      <c r="K5" s="6"/>
      <c r="L5" s="6"/>
      <c r="M5" s="4"/>
      <c r="N5" s="4"/>
      <c r="O5" s="4"/>
      <c r="P5" s="4"/>
      <c r="Q5" s="4"/>
    </row>
    <row r="6" spans="1:17" s="192" customFormat="1" ht="12.75">
      <c r="A6" s="4"/>
      <c r="B6" s="15"/>
      <c r="C6" s="17"/>
      <c r="D6" s="17"/>
      <c r="E6" s="16"/>
      <c r="F6" s="4"/>
      <c r="G6" s="5"/>
      <c r="H6" s="14"/>
      <c r="I6" s="6"/>
      <c r="J6" s="6"/>
      <c r="K6" s="6"/>
      <c r="L6" s="6"/>
      <c r="M6" s="4"/>
      <c r="N6" s="4"/>
      <c r="O6" s="4"/>
      <c r="P6" s="4"/>
      <c r="Q6" s="4"/>
    </row>
    <row r="7" spans="1:17" s="192" customFormat="1" ht="12.75">
      <c r="A7" s="4"/>
      <c r="B7" s="9"/>
      <c r="C7" s="17"/>
      <c r="D7" s="17"/>
      <c r="E7" s="4"/>
      <c r="F7" s="4"/>
      <c r="G7" s="5"/>
      <c r="H7" s="10"/>
      <c r="I7" s="6"/>
      <c r="J7" s="6"/>
      <c r="K7" s="6"/>
      <c r="L7" s="6"/>
      <c r="M7" s="4"/>
      <c r="N7" s="4"/>
      <c r="O7" s="4"/>
      <c r="P7" s="4"/>
      <c r="Q7" s="4"/>
    </row>
    <row r="8" spans="1:17" s="192" customFormat="1" ht="12.75">
      <c r="A8" s="4"/>
      <c r="B8" s="9"/>
      <c r="C8" s="17"/>
      <c r="D8" s="17"/>
      <c r="E8" s="4"/>
      <c r="F8" s="4"/>
      <c r="G8" s="5"/>
      <c r="H8" s="10"/>
      <c r="I8" s="6"/>
      <c r="J8" s="6"/>
      <c r="K8" s="6"/>
      <c r="L8" s="6"/>
      <c r="M8" s="4"/>
      <c r="N8" s="4"/>
      <c r="O8" s="4"/>
      <c r="P8" s="4"/>
      <c r="Q8" s="4"/>
    </row>
    <row r="9" spans="1:17" s="192" customFormat="1" ht="12.75">
      <c r="A9" s="4"/>
      <c r="B9" s="9"/>
      <c r="C9" s="17"/>
      <c r="D9" s="17"/>
      <c r="E9" s="4"/>
      <c r="F9" s="4"/>
      <c r="G9" s="5"/>
      <c r="H9" s="10"/>
      <c r="I9" s="6"/>
      <c r="J9" s="6"/>
      <c r="K9" s="6"/>
      <c r="L9" s="6"/>
      <c r="M9" s="4"/>
      <c r="N9" s="4"/>
      <c r="O9" s="4"/>
      <c r="P9" s="4"/>
      <c r="Q9" s="4"/>
    </row>
    <row r="10" spans="1:17" s="192" customFormat="1" ht="12.75">
      <c r="A10" s="4"/>
      <c r="B10" s="9"/>
      <c r="C10" s="17"/>
      <c r="D10" s="17"/>
      <c r="E10" s="4"/>
      <c r="F10" s="4"/>
      <c r="G10" s="5"/>
      <c r="H10" s="10"/>
      <c r="I10" s="6"/>
      <c r="J10" s="6"/>
      <c r="K10" s="6"/>
      <c r="L10" s="6"/>
      <c r="M10" s="4"/>
      <c r="N10" s="4"/>
      <c r="O10" s="4"/>
      <c r="P10" s="4"/>
      <c r="Q10" s="4"/>
    </row>
    <row r="11" spans="1:17" s="192" customFormat="1" ht="12.75">
      <c r="A11" s="4"/>
      <c r="B11" s="9"/>
      <c r="C11" s="17"/>
      <c r="D11" s="17"/>
      <c r="E11" s="4"/>
      <c r="F11" s="4"/>
      <c r="G11" s="5"/>
      <c r="H11" s="10"/>
      <c r="I11" s="6"/>
      <c r="J11" s="6"/>
      <c r="K11" s="6"/>
      <c r="L11" s="6"/>
      <c r="M11" s="4"/>
      <c r="N11" s="4"/>
      <c r="O11" s="4"/>
      <c r="P11" s="4"/>
      <c r="Q11" s="4"/>
    </row>
    <row r="12" spans="1:17" s="192" customFormat="1" ht="12.75">
      <c r="A12" s="4"/>
      <c r="B12" s="9"/>
      <c r="C12" s="17"/>
      <c r="D12" s="17"/>
      <c r="E12" s="4"/>
      <c r="F12" s="4"/>
      <c r="G12" s="5"/>
      <c r="H12" s="10"/>
      <c r="I12" s="6"/>
      <c r="J12" s="6"/>
      <c r="K12" s="6"/>
      <c r="L12" s="6"/>
      <c r="M12" s="4"/>
      <c r="N12" s="4"/>
      <c r="O12" s="4"/>
      <c r="P12" s="4"/>
      <c r="Q12" s="4"/>
    </row>
    <row r="13" spans="1:17" s="192" customFormat="1" ht="12.75">
      <c r="A13" s="4"/>
      <c r="B13" s="9"/>
      <c r="C13" s="17"/>
      <c r="D13" s="17"/>
      <c r="E13" s="4"/>
      <c r="F13" s="4"/>
      <c r="G13" s="5"/>
      <c r="H13" s="10"/>
      <c r="I13" s="6"/>
      <c r="J13" s="6"/>
      <c r="K13" s="6"/>
      <c r="L13" s="6"/>
      <c r="M13" s="4"/>
      <c r="N13" s="4"/>
      <c r="O13" s="4"/>
      <c r="P13" s="4"/>
      <c r="Q13" s="4"/>
    </row>
    <row r="14" spans="1:17" s="192" customFormat="1" ht="12.75">
      <c r="A14" s="4"/>
      <c r="B14" s="17"/>
      <c r="C14" s="17"/>
      <c r="D14" s="17"/>
      <c r="E14" s="4"/>
      <c r="F14" s="4"/>
      <c r="G14" s="5"/>
      <c r="H14" s="10"/>
      <c r="I14" s="6"/>
      <c r="J14" s="6"/>
      <c r="K14" s="6"/>
      <c r="L14" s="6"/>
      <c r="M14" s="4"/>
      <c r="N14" s="4"/>
      <c r="O14" s="4"/>
      <c r="P14" s="6"/>
      <c r="Q14" s="6"/>
    </row>
    <row r="15" spans="1:17" ht="12.75">
      <c r="A15" s="18"/>
      <c r="B15" s="193" t="s">
        <v>4</v>
      </c>
      <c r="C15" s="511"/>
      <c r="D15" s="511"/>
      <c r="E15" s="512">
        <v>42825</v>
      </c>
      <c r="F15" s="19"/>
      <c r="G15" s="20"/>
      <c r="H15" s="10"/>
      <c r="I15" s="10"/>
      <c r="J15" s="10"/>
      <c r="K15" s="10"/>
      <c r="L15" s="10"/>
      <c r="M15" s="10"/>
      <c r="N15" s="10"/>
      <c r="O15" s="10"/>
      <c r="P15" s="21"/>
      <c r="Q15" s="22"/>
    </row>
    <row r="16" spans="1:17" ht="12.75">
      <c r="A16" s="18"/>
      <c r="B16" s="194" t="s">
        <v>5</v>
      </c>
      <c r="C16" s="195"/>
      <c r="D16" s="195"/>
      <c r="E16" s="196" t="s">
        <v>602</v>
      </c>
      <c r="F16" s="19"/>
      <c r="G16" s="19"/>
      <c r="H16" s="10"/>
      <c r="I16" s="10"/>
      <c r="J16" s="10"/>
      <c r="K16" s="10"/>
      <c r="L16" s="10"/>
      <c r="M16" s="10"/>
      <c r="N16" s="10"/>
      <c r="O16" s="10"/>
      <c r="P16" s="21"/>
      <c r="Q16" s="22"/>
    </row>
    <row r="17" spans="1:17" ht="12.75">
      <c r="A17" s="18"/>
      <c r="B17" s="497" t="s">
        <v>591</v>
      </c>
      <c r="C17" s="498"/>
      <c r="D17" s="498"/>
      <c r="E17" s="513">
        <v>42826</v>
      </c>
      <c r="F17" s="505"/>
      <c r="G17" s="19"/>
      <c r="H17" s="10"/>
      <c r="I17" s="10"/>
      <c r="J17" s="10"/>
      <c r="K17" s="10"/>
      <c r="L17" s="10"/>
      <c r="M17" s="10"/>
      <c r="N17" s="10"/>
      <c r="O17" s="10"/>
      <c r="P17" s="21"/>
      <c r="Q17" s="22"/>
    </row>
    <row r="18" spans="1:17" ht="12.75">
      <c r="A18" s="18"/>
      <c r="B18" s="507"/>
      <c r="C18" s="508"/>
      <c r="D18" s="508"/>
      <c r="E18" s="509"/>
      <c r="F18" s="4"/>
      <c r="G18" s="4"/>
      <c r="H18" s="4"/>
      <c r="I18" s="10"/>
      <c r="J18" s="10"/>
      <c r="K18" s="10"/>
      <c r="L18" s="10"/>
      <c r="M18" s="10"/>
      <c r="N18" s="10"/>
      <c r="O18" s="10"/>
      <c r="P18" s="21"/>
      <c r="Q18" s="22"/>
    </row>
    <row r="19" spans="1:17" ht="12.75">
      <c r="A19" s="1"/>
      <c r="B19" s="17"/>
      <c r="C19" s="17"/>
      <c r="D19" s="17"/>
      <c r="E19" s="4"/>
      <c r="F19" s="4"/>
      <c r="G19" s="5"/>
      <c r="H19" s="5"/>
      <c r="I19" s="6"/>
      <c r="J19" s="6"/>
      <c r="K19" s="6"/>
      <c r="L19" s="6"/>
      <c r="M19" s="4"/>
      <c r="N19" s="4"/>
      <c r="O19" s="4"/>
      <c r="P19" s="6"/>
      <c r="Q19" s="7"/>
    </row>
    <row r="20" spans="1:17" s="334" customFormat="1" ht="28.5" customHeight="1">
      <c r="A20" s="514"/>
      <c r="B20" s="535" t="s">
        <v>309</v>
      </c>
      <c r="C20" s="535"/>
      <c r="D20" s="535"/>
      <c r="E20" s="535"/>
      <c r="F20" s="535"/>
      <c r="G20" s="535"/>
      <c r="H20" s="535"/>
      <c r="I20" s="535"/>
      <c r="J20" s="535"/>
      <c r="K20" s="535"/>
      <c r="L20" s="535"/>
      <c r="M20" s="535"/>
      <c r="N20" s="535"/>
      <c r="O20" s="535"/>
      <c r="P20" s="535"/>
      <c r="Q20" s="535"/>
    </row>
    <row r="21" spans="1:17" ht="12.75">
      <c r="A21" s="1"/>
      <c r="B21" s="23"/>
      <c r="C21" s="23"/>
      <c r="D21" s="23"/>
      <c r="E21" s="160"/>
      <c r="F21" s="160"/>
      <c r="G21" s="25"/>
      <c r="H21" s="25"/>
      <c r="I21" s="184"/>
      <c r="J21" s="184"/>
      <c r="K21" s="184"/>
      <c r="L21" s="184"/>
      <c r="M21" s="160"/>
      <c r="N21" s="160"/>
      <c r="O21" s="160"/>
      <c r="P21" s="184"/>
      <c r="Q21" s="185"/>
    </row>
    <row r="22" spans="1:17" s="334" customFormat="1" ht="66.75" customHeight="1">
      <c r="A22" s="514"/>
      <c r="B22" s="536" t="s">
        <v>356</v>
      </c>
      <c r="C22" s="536"/>
      <c r="D22" s="536"/>
      <c r="E22" s="536"/>
      <c r="F22" s="536"/>
      <c r="G22" s="536"/>
      <c r="H22" s="536"/>
      <c r="I22" s="536"/>
      <c r="J22" s="536"/>
      <c r="K22" s="536"/>
      <c r="L22" s="536"/>
      <c r="M22" s="536"/>
      <c r="N22" s="536"/>
      <c r="O22" s="536"/>
      <c r="P22" s="536"/>
      <c r="Q22" s="536"/>
    </row>
    <row r="23" spans="1:17" ht="12.75">
      <c r="A23" s="1"/>
      <c r="B23" s="183"/>
      <c r="C23" s="183"/>
      <c r="D23" s="183"/>
      <c r="E23" s="160"/>
      <c r="F23" s="160"/>
      <c r="G23" s="183"/>
      <c r="H23" s="183"/>
      <c r="I23" s="183"/>
      <c r="J23" s="183"/>
      <c r="K23" s="183"/>
      <c r="L23" s="183"/>
      <c r="M23" s="183"/>
      <c r="N23" s="183"/>
      <c r="O23" s="183"/>
      <c r="P23" s="184"/>
      <c r="Q23" s="185"/>
    </row>
    <row r="24" spans="1:17" ht="12.75">
      <c r="A24" s="1"/>
      <c r="B24" s="506"/>
      <c r="C24" s="506"/>
      <c r="D24" s="506"/>
      <c r="E24" s="506"/>
      <c r="F24" s="506"/>
      <c r="G24" s="506"/>
      <c r="H24" s="506"/>
      <c r="I24" s="506"/>
      <c r="J24" s="506"/>
      <c r="K24" s="506"/>
      <c r="L24" s="506"/>
      <c r="M24" s="506"/>
      <c r="N24" s="506"/>
      <c r="O24" s="506"/>
      <c r="P24" s="506"/>
      <c r="Q24" s="506"/>
    </row>
    <row r="25" spans="1:17" ht="12.75">
      <c r="A25" s="1"/>
      <c r="B25" s="506"/>
      <c r="C25" s="506"/>
      <c r="D25" s="506"/>
      <c r="E25" s="506"/>
      <c r="F25" s="506"/>
      <c r="G25" s="506"/>
      <c r="H25" s="506"/>
      <c r="I25" s="506"/>
      <c r="J25" s="506"/>
      <c r="K25" s="506"/>
      <c r="L25" s="506"/>
      <c r="M25" s="506"/>
      <c r="N25" s="506"/>
      <c r="O25" s="506"/>
      <c r="P25" s="506"/>
      <c r="Q25" s="506"/>
    </row>
    <row r="26" spans="1:17" ht="12.75">
      <c r="A26" s="1"/>
      <c r="B26" s="197"/>
      <c r="C26" s="197"/>
      <c r="D26" s="197"/>
      <c r="E26" s="197"/>
      <c r="F26" s="197"/>
      <c r="G26" s="197"/>
      <c r="H26" s="197"/>
      <c r="I26" s="197"/>
      <c r="J26" s="197"/>
      <c r="K26" s="197"/>
      <c r="L26" s="197"/>
      <c r="M26" s="197"/>
      <c r="N26" s="197"/>
      <c r="O26" s="197"/>
      <c r="P26" s="197"/>
      <c r="Q26" s="197"/>
    </row>
    <row r="27" spans="1:17" ht="12.75">
      <c r="A27" s="1"/>
      <c r="B27" s="534" t="s">
        <v>6</v>
      </c>
      <c r="C27" s="534"/>
      <c r="D27" s="181"/>
      <c r="E27" s="4"/>
      <c r="F27" s="4"/>
      <c r="G27" s="181"/>
      <c r="H27" s="181"/>
      <c r="I27" s="181"/>
      <c r="J27" s="181"/>
      <c r="K27" s="181"/>
      <c r="L27" s="181"/>
      <c r="M27" s="181"/>
      <c r="N27" s="181"/>
      <c r="O27" s="181"/>
      <c r="P27" s="6"/>
      <c r="Q27" s="7"/>
    </row>
    <row r="28" spans="1:17" ht="12.75">
      <c r="A28" s="1"/>
      <c r="B28" s="4"/>
      <c r="C28" s="4"/>
      <c r="D28" s="4"/>
      <c r="E28" s="4"/>
      <c r="F28" s="4"/>
      <c r="G28" s="4"/>
      <c r="H28" s="4"/>
      <c r="I28" s="4"/>
      <c r="J28" s="4"/>
      <c r="K28" s="4"/>
      <c r="L28" s="4"/>
      <c r="M28" s="4"/>
      <c r="N28" s="4"/>
      <c r="O28" s="4"/>
      <c r="P28" s="6"/>
      <c r="Q28" s="7"/>
    </row>
    <row r="29" spans="1:17" ht="12.75">
      <c r="A29" s="1"/>
      <c r="B29" s="4" t="s">
        <v>189</v>
      </c>
      <c r="C29" s="4"/>
      <c r="D29" s="4"/>
      <c r="E29" s="4"/>
      <c r="F29" s="4"/>
      <c r="G29" s="4"/>
      <c r="H29" s="4"/>
      <c r="I29" s="4"/>
      <c r="J29" s="4"/>
      <c r="K29" s="4"/>
      <c r="L29" s="4"/>
      <c r="M29" s="4"/>
      <c r="N29" s="4"/>
      <c r="O29" s="4"/>
      <c r="P29" s="6"/>
      <c r="Q29" s="7"/>
    </row>
    <row r="30" spans="1:17" ht="12.75">
      <c r="A30" s="1"/>
      <c r="B30" s="28"/>
      <c r="C30" s="28"/>
      <c r="D30" s="29"/>
      <c r="E30" s="28"/>
      <c r="F30" s="4"/>
      <c r="G30" s="4"/>
      <c r="H30" s="4"/>
      <c r="I30" s="4"/>
      <c r="J30" s="4"/>
      <c r="K30" s="4"/>
      <c r="L30" s="4"/>
      <c r="M30" s="4"/>
      <c r="N30" s="4"/>
      <c r="O30" s="4"/>
      <c r="P30" s="6"/>
      <c r="Q30" s="7"/>
    </row>
    <row r="31" spans="1:17" ht="12.75">
      <c r="A31" s="1"/>
      <c r="B31" s="181"/>
      <c r="C31" s="29"/>
      <c r="D31" s="29"/>
      <c r="E31" s="4"/>
      <c r="F31" s="4"/>
      <c r="G31" s="4"/>
      <c r="H31" s="4"/>
      <c r="I31" s="4"/>
      <c r="J31" s="4"/>
      <c r="K31" s="4"/>
      <c r="L31" s="4"/>
      <c r="M31" s="4"/>
      <c r="N31" s="4"/>
      <c r="O31" s="4"/>
      <c r="P31" s="6"/>
      <c r="Q31" s="7"/>
    </row>
    <row r="32" spans="1:17" ht="12.75">
      <c r="A32" s="1"/>
      <c r="B32" s="28" t="s">
        <v>496</v>
      </c>
      <c r="C32" s="18" t="s">
        <v>348</v>
      </c>
      <c r="D32" s="180" t="s">
        <v>488</v>
      </c>
      <c r="E32" s="30"/>
      <c r="F32" s="30"/>
      <c r="G32" s="31"/>
      <c r="H32" s="31"/>
      <c r="I32" s="4"/>
      <c r="J32" s="4"/>
      <c r="K32" s="4"/>
      <c r="L32" s="4"/>
      <c r="M32" s="4"/>
      <c r="N32" s="4"/>
      <c r="O32" s="4"/>
      <c r="P32" s="6"/>
      <c r="Q32" s="7"/>
    </row>
  </sheetData>
  <mergeCells count="3">
    <mergeCell ref="B27:C27"/>
    <mergeCell ref="B20:Q20"/>
    <mergeCell ref="B22:Q22"/>
  </mergeCells>
  <hyperlinks>
    <hyperlink ref="D28"/>
    <hyperlink ref="D32" display="MTF@santander.co.uk"/>
  </hyperlinks>
  <pageMargins left="0" right="0" top="0.74803149606299213" bottom="0.74803149606299213" header="0.31496062992125984" footer="0.31496062992125984"/>
  <pageSetup paperSize="8" scale="70" orientation="landscape" r:id="rId1"/>
  <headerFooter>
    <oddHeader>&amp;CFosse Master Trust Investors' Report - March 2017</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C65"/>
  <sheetViews>
    <sheetView showGridLines="0" showRuler="0" view="pageLayout" zoomScaleNormal="100" zoomScaleSheetLayoutView="130" workbookViewId="0">
      <selection activeCell="G7" sqref="G7"/>
    </sheetView>
  </sheetViews>
  <sheetFormatPr defaultColWidth="9.140625" defaultRowHeight="12"/>
  <cols>
    <col min="1" max="1" width="6" style="33" customWidth="1"/>
    <col min="2" max="2" width="120.85546875" style="33" customWidth="1"/>
    <col min="3" max="3" width="9.42578125" style="33" customWidth="1"/>
    <col min="4" max="16384" width="9.140625" style="33"/>
  </cols>
  <sheetData>
    <row r="2" spans="1:3" ht="12.75" thickBot="1"/>
    <row r="3" spans="1:3" ht="12.75" thickBot="1">
      <c r="A3" s="24"/>
      <c r="B3" s="136" t="s">
        <v>135</v>
      </c>
      <c r="C3" s="137"/>
    </row>
    <row r="4" spans="1:3">
      <c r="A4" s="24"/>
      <c r="B4" s="133" t="s">
        <v>136</v>
      </c>
      <c r="C4" s="138"/>
    </row>
    <row r="5" spans="1:3">
      <c r="A5" s="24"/>
      <c r="B5" s="139" t="s">
        <v>446</v>
      </c>
      <c r="C5" s="138" t="s">
        <v>11</v>
      </c>
    </row>
    <row r="6" spans="1:3">
      <c r="A6" s="24"/>
      <c r="B6" s="139"/>
      <c r="C6" s="138"/>
    </row>
    <row r="7" spans="1:3">
      <c r="A7" s="24"/>
      <c r="B7" s="134" t="s">
        <v>145</v>
      </c>
      <c r="C7" s="138"/>
    </row>
    <row r="8" spans="1:3">
      <c r="A8" s="24"/>
      <c r="B8" s="139" t="s">
        <v>447</v>
      </c>
      <c r="C8" s="138" t="s">
        <v>11</v>
      </c>
    </row>
    <row r="9" spans="1:3">
      <c r="A9" s="24"/>
      <c r="B9" s="139" t="s">
        <v>448</v>
      </c>
      <c r="C9" s="138" t="s">
        <v>11</v>
      </c>
    </row>
    <row r="10" spans="1:3">
      <c r="A10" s="24"/>
      <c r="B10" s="139" t="s">
        <v>202</v>
      </c>
      <c r="C10" s="138" t="s">
        <v>11</v>
      </c>
    </row>
    <row r="11" spans="1:3">
      <c r="A11" s="24"/>
      <c r="B11" s="139" t="s">
        <v>449</v>
      </c>
      <c r="C11" s="138"/>
    </row>
    <row r="12" spans="1:3">
      <c r="A12" s="24"/>
      <c r="B12" s="139" t="s">
        <v>142</v>
      </c>
      <c r="C12" s="138" t="s">
        <v>11</v>
      </c>
    </row>
    <row r="13" spans="1:3">
      <c r="A13" s="24"/>
      <c r="B13" s="134" t="s">
        <v>179</v>
      </c>
      <c r="C13" s="138"/>
    </row>
    <row r="14" spans="1:3">
      <c r="A14" s="24"/>
      <c r="B14" s="139" t="s">
        <v>450</v>
      </c>
      <c r="C14" s="138"/>
    </row>
    <row r="15" spans="1:3">
      <c r="A15" s="24"/>
      <c r="B15" s="140" t="s">
        <v>451</v>
      </c>
      <c r="C15" s="138"/>
    </row>
    <row r="16" spans="1:3">
      <c r="A16" s="24"/>
      <c r="B16" s="139"/>
      <c r="C16" s="138"/>
    </row>
    <row r="17" spans="1:3">
      <c r="A17" s="24"/>
      <c r="B17" s="139"/>
      <c r="C17" s="138"/>
    </row>
    <row r="18" spans="1:3" ht="12.75" thickBot="1">
      <c r="A18" s="24"/>
      <c r="B18" s="141" t="s">
        <v>452</v>
      </c>
      <c r="C18" s="142"/>
    </row>
    <row r="19" spans="1:3">
      <c r="A19" s="24"/>
      <c r="B19" s="24"/>
      <c r="C19" s="143"/>
    </row>
    <row r="20" spans="1:3">
      <c r="A20" s="32"/>
      <c r="B20" s="27"/>
      <c r="C20" s="144"/>
    </row>
    <row r="21" spans="1:3">
      <c r="A21" s="24"/>
      <c r="B21" s="128" t="s">
        <v>185</v>
      </c>
      <c r="C21" s="145"/>
    </row>
    <row r="22" spans="1:3">
      <c r="A22" s="146">
        <v>1</v>
      </c>
      <c r="B22" s="83" t="s">
        <v>165</v>
      </c>
      <c r="C22" s="24"/>
    </row>
    <row r="23" spans="1:3">
      <c r="A23" s="32"/>
      <c r="B23" s="147" t="s">
        <v>453</v>
      </c>
      <c r="C23" s="24"/>
    </row>
    <row r="24" spans="1:3">
      <c r="A24" s="148">
        <v>2</v>
      </c>
      <c r="B24" s="83" t="s">
        <v>172</v>
      </c>
      <c r="C24" s="24"/>
    </row>
    <row r="25" spans="1:3">
      <c r="A25" s="149"/>
      <c r="B25" s="147" t="s">
        <v>454</v>
      </c>
      <c r="C25" s="24"/>
    </row>
    <row r="26" spans="1:3">
      <c r="A26" s="146">
        <v>3</v>
      </c>
      <c r="B26" s="83" t="s">
        <v>455</v>
      </c>
      <c r="C26" s="24"/>
    </row>
    <row r="27" spans="1:3">
      <c r="A27" s="149"/>
      <c r="B27" s="147" t="s">
        <v>456</v>
      </c>
      <c r="C27" s="24"/>
    </row>
    <row r="28" spans="1:3">
      <c r="A28" s="146">
        <v>4</v>
      </c>
      <c r="B28" s="83" t="s">
        <v>166</v>
      </c>
      <c r="C28" s="24"/>
    </row>
    <row r="29" spans="1:3">
      <c r="A29" s="32"/>
      <c r="B29" s="147" t="s">
        <v>457</v>
      </c>
      <c r="C29" s="24"/>
    </row>
    <row r="30" spans="1:3" ht="24">
      <c r="A30" s="149"/>
      <c r="B30" s="147" t="s">
        <v>458</v>
      </c>
      <c r="C30" s="24"/>
    </row>
    <row r="31" spans="1:3">
      <c r="A31" s="146">
        <v>5</v>
      </c>
      <c r="B31" s="83" t="s">
        <v>167</v>
      </c>
      <c r="C31" s="24"/>
    </row>
    <row r="32" spans="1:3">
      <c r="A32" s="32"/>
      <c r="B32" s="172" t="s">
        <v>459</v>
      </c>
      <c r="C32" s="24"/>
    </row>
    <row r="33" spans="1:3">
      <c r="A33" s="146">
        <v>6</v>
      </c>
      <c r="B33" s="150" t="s">
        <v>1</v>
      </c>
      <c r="C33" s="24"/>
    </row>
    <row r="34" spans="1:3">
      <c r="A34" s="146"/>
      <c r="B34" s="147" t="s">
        <v>460</v>
      </c>
      <c r="C34" s="24"/>
    </row>
    <row r="35" spans="1:3">
      <c r="A35" s="146"/>
      <c r="B35" s="147" t="s">
        <v>461</v>
      </c>
      <c r="C35" s="24"/>
    </row>
    <row r="36" spans="1:3">
      <c r="A36" s="146">
        <v>7</v>
      </c>
      <c r="B36" s="150" t="s">
        <v>176</v>
      </c>
      <c r="C36" s="24"/>
    </row>
    <row r="37" spans="1:3" ht="24">
      <c r="A37" s="146"/>
      <c r="B37" s="147" t="s">
        <v>462</v>
      </c>
      <c r="C37" s="24"/>
    </row>
    <row r="38" spans="1:3">
      <c r="A38" s="146">
        <v>8</v>
      </c>
      <c r="B38" s="150" t="s">
        <v>463</v>
      </c>
      <c r="C38" s="24"/>
    </row>
    <row r="39" spans="1:3" ht="36">
      <c r="A39" s="32"/>
      <c r="B39" s="147" t="s">
        <v>464</v>
      </c>
      <c r="C39" s="24"/>
    </row>
    <row r="40" spans="1:3">
      <c r="A40" s="146">
        <v>9</v>
      </c>
      <c r="B40" s="150" t="s">
        <v>280</v>
      </c>
    </row>
    <row r="41" spans="1:3" ht="14.25" customHeight="1">
      <c r="A41" s="146"/>
      <c r="B41" s="147" t="s">
        <v>465</v>
      </c>
    </row>
    <row r="42" spans="1:3">
      <c r="A42" s="146">
        <v>10</v>
      </c>
      <c r="B42" s="151" t="s">
        <v>312</v>
      </c>
    </row>
    <row r="43" spans="1:3">
      <c r="A43" s="173"/>
      <c r="B43" s="168" t="s">
        <v>466</v>
      </c>
    </row>
    <row r="44" spans="1:3">
      <c r="A44" s="146">
        <v>11</v>
      </c>
      <c r="B44" s="151" t="s">
        <v>313</v>
      </c>
    </row>
    <row r="45" spans="1:3">
      <c r="A45" s="173"/>
      <c r="B45" s="168" t="s">
        <v>467</v>
      </c>
    </row>
    <row r="46" spans="1:3">
      <c r="A46" s="146">
        <v>12</v>
      </c>
      <c r="B46" s="151" t="s">
        <v>208</v>
      </c>
    </row>
    <row r="47" spans="1:3">
      <c r="A47" s="173"/>
      <c r="B47" s="168" t="s">
        <v>468</v>
      </c>
    </row>
    <row r="48" spans="1:3">
      <c r="A48" s="146">
        <v>13</v>
      </c>
      <c r="B48" s="151" t="s">
        <v>469</v>
      </c>
    </row>
    <row r="49" spans="1:2" s="445" customFormat="1" ht="23.45" customHeight="1">
      <c r="A49" s="443"/>
      <c r="B49" s="444" t="s">
        <v>567</v>
      </c>
    </row>
    <row r="50" spans="1:2" s="440" customFormat="1">
      <c r="A50" s="340"/>
      <c r="B50" s="439" t="s">
        <v>470</v>
      </c>
    </row>
    <row r="51" spans="1:2" s="440" customFormat="1" ht="24">
      <c r="B51" s="441" t="s">
        <v>570</v>
      </c>
    </row>
    <row r="52" spans="1:2" s="440" customFormat="1">
      <c r="B52" s="441"/>
    </row>
    <row r="53" spans="1:2" s="440" customFormat="1">
      <c r="A53" s="340">
        <v>16</v>
      </c>
      <c r="B53" s="439" t="s">
        <v>571</v>
      </c>
    </row>
    <row r="54" spans="1:2" s="440" customFormat="1" ht="24">
      <c r="B54" s="441" t="s">
        <v>572</v>
      </c>
    </row>
    <row r="55" spans="1:2" s="440" customFormat="1">
      <c r="A55" s="340">
        <v>17</v>
      </c>
      <c r="B55" s="439" t="s">
        <v>573</v>
      </c>
    </row>
    <row r="56" spans="1:2" s="440" customFormat="1" ht="24">
      <c r="B56" s="441" t="s">
        <v>574</v>
      </c>
    </row>
    <row r="57" spans="1:2" s="440" customFormat="1">
      <c r="A57" s="340">
        <v>18</v>
      </c>
      <c r="B57" s="439" t="s">
        <v>575</v>
      </c>
    </row>
    <row r="58" spans="1:2" s="440" customFormat="1" ht="24">
      <c r="B58" s="441" t="s">
        <v>576</v>
      </c>
    </row>
    <row r="59" spans="1:2" s="440" customFormat="1">
      <c r="B59" s="441"/>
    </row>
    <row r="60" spans="1:2" s="440" customFormat="1">
      <c r="A60" s="340" t="s">
        <v>185</v>
      </c>
      <c r="B60" s="442" t="s">
        <v>577</v>
      </c>
    </row>
    <row r="61" spans="1:2" s="440" customFormat="1" ht="72">
      <c r="B61" s="441" t="s">
        <v>578</v>
      </c>
    </row>
    <row r="62" spans="1:2">
      <c r="A62" s="173"/>
      <c r="B62" s="151" t="s">
        <v>569</v>
      </c>
    </row>
    <row r="63" spans="1:2">
      <c r="A63" s="173"/>
      <c r="B63" s="168" t="s">
        <v>593</v>
      </c>
    </row>
    <row r="65" spans="2:2">
      <c r="B65" s="151" t="s">
        <v>470</v>
      </c>
    </row>
  </sheetData>
  <pageMargins left="0" right="0" top="0.74803149606299213" bottom="0.74803149606299213" header="0.31496062992125984" footer="0.31496062992125984"/>
  <pageSetup paperSize="8" scale="70" orientation="landscape" r:id="rId1"/>
  <headerFooter>
    <oddHeader>&amp;CFosse Master Trust Investors' Report - March 2017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2:H44"/>
  <sheetViews>
    <sheetView showGridLines="0" showRuler="0" view="pageLayout" zoomScaleNormal="70" zoomScaleSheetLayoutView="70" workbookViewId="0">
      <selection activeCell="F17" sqref="F17"/>
    </sheetView>
  </sheetViews>
  <sheetFormatPr defaultColWidth="3.5703125" defaultRowHeight="12"/>
  <cols>
    <col min="1" max="1" width="6.42578125" style="176" customWidth="1"/>
    <col min="2" max="2" width="35.42578125" style="176" customWidth="1"/>
    <col min="3" max="3" width="34.42578125" style="176" customWidth="1"/>
    <col min="4" max="4" width="25" style="176" customWidth="1"/>
    <col min="5" max="5" width="21.7109375" style="176" customWidth="1"/>
    <col min="6" max="6" width="37.28515625" style="176" customWidth="1"/>
    <col min="7" max="7" width="123.42578125" style="176" customWidth="1"/>
    <col min="8" max="16384" width="3.5703125" style="176"/>
  </cols>
  <sheetData>
    <row r="2" spans="2:7" ht="12.75" thickBot="1">
      <c r="B2" s="174" t="s">
        <v>223</v>
      </c>
      <c r="C2" s="175"/>
      <c r="D2" s="175"/>
      <c r="E2" s="175"/>
      <c r="F2" s="175"/>
      <c r="G2" s="175"/>
    </row>
    <row r="3" spans="2:7" ht="12.75" thickBot="1"/>
    <row r="4" spans="2:7" ht="25.5" customHeight="1" thickBot="1">
      <c r="B4" s="177"/>
      <c r="C4" s="177"/>
      <c r="D4" s="178" t="s">
        <v>274</v>
      </c>
      <c r="E4" s="179" t="s">
        <v>275</v>
      </c>
      <c r="F4" s="178" t="s">
        <v>224</v>
      </c>
      <c r="G4" s="179" t="s">
        <v>225</v>
      </c>
    </row>
    <row r="5" spans="2:7">
      <c r="B5" s="155" t="s">
        <v>191</v>
      </c>
      <c r="C5" s="221" t="s">
        <v>139</v>
      </c>
      <c r="D5" s="221"/>
      <c r="E5" s="221"/>
      <c r="F5" s="222"/>
      <c r="G5" s="223"/>
    </row>
    <row r="6" spans="2:7">
      <c r="B6" s="34" t="s">
        <v>226</v>
      </c>
      <c r="C6" s="224" t="s">
        <v>227</v>
      </c>
      <c r="D6" s="224"/>
      <c r="E6" s="224"/>
      <c r="F6" s="225"/>
      <c r="G6" s="220"/>
    </row>
    <row r="7" spans="2:7">
      <c r="B7" s="156" t="s">
        <v>228</v>
      </c>
      <c r="C7" s="226" t="s">
        <v>229</v>
      </c>
      <c r="D7" s="226"/>
      <c r="E7" s="226"/>
      <c r="F7" s="227"/>
      <c r="G7" s="228"/>
    </row>
    <row r="8" spans="2:7">
      <c r="B8" s="34" t="s">
        <v>8</v>
      </c>
      <c r="C8" s="229" t="s">
        <v>214</v>
      </c>
      <c r="D8" s="229" t="s">
        <v>589</v>
      </c>
      <c r="E8" s="229" t="s">
        <v>299</v>
      </c>
      <c r="F8" s="225" t="s">
        <v>357</v>
      </c>
      <c r="G8" s="220" t="s">
        <v>358</v>
      </c>
    </row>
    <row r="9" spans="2:7">
      <c r="B9" s="34"/>
      <c r="C9" s="224"/>
      <c r="D9" s="229"/>
      <c r="E9" s="229"/>
      <c r="F9" s="225" t="s">
        <v>230</v>
      </c>
      <c r="G9" s="220" t="s">
        <v>359</v>
      </c>
    </row>
    <row r="10" spans="2:7">
      <c r="B10" s="34"/>
      <c r="C10" s="224"/>
      <c r="D10" s="229"/>
      <c r="E10" s="229"/>
      <c r="F10" s="225" t="s">
        <v>317</v>
      </c>
      <c r="G10" s="220" t="s">
        <v>360</v>
      </c>
    </row>
    <row r="11" spans="2:7">
      <c r="B11" s="34"/>
      <c r="C11" s="224"/>
      <c r="D11" s="229"/>
      <c r="E11" s="229"/>
      <c r="F11" s="225" t="s">
        <v>281</v>
      </c>
      <c r="G11" s="220" t="s">
        <v>361</v>
      </c>
    </row>
    <row r="12" spans="2:7">
      <c r="B12" s="34"/>
      <c r="C12" s="224"/>
      <c r="D12" s="229"/>
      <c r="E12" s="229"/>
      <c r="F12" s="225" t="s">
        <v>282</v>
      </c>
      <c r="G12" s="220" t="s">
        <v>362</v>
      </c>
    </row>
    <row r="13" spans="2:7" ht="24">
      <c r="B13" s="34"/>
      <c r="C13" s="224"/>
      <c r="D13" s="229"/>
      <c r="E13" s="229"/>
      <c r="F13" s="225" t="s">
        <v>529</v>
      </c>
      <c r="G13" s="220" t="s">
        <v>530</v>
      </c>
    </row>
    <row r="14" spans="2:7" ht="24">
      <c r="B14" s="34"/>
      <c r="C14" s="224"/>
      <c r="D14" s="229"/>
      <c r="E14" s="229"/>
      <c r="F14" s="225" t="s">
        <v>319</v>
      </c>
      <c r="G14" s="220" t="s">
        <v>363</v>
      </c>
    </row>
    <row r="15" spans="2:7" ht="24">
      <c r="B15" s="157" t="s">
        <v>7</v>
      </c>
      <c r="C15" s="230" t="s">
        <v>214</v>
      </c>
      <c r="D15" s="230" t="s">
        <v>589</v>
      </c>
      <c r="E15" s="230" t="s">
        <v>299</v>
      </c>
      <c r="F15" s="227" t="s">
        <v>354</v>
      </c>
      <c r="G15" s="228" t="s">
        <v>531</v>
      </c>
    </row>
    <row r="16" spans="2:7">
      <c r="B16" s="34" t="s">
        <v>231</v>
      </c>
      <c r="C16" s="224" t="s">
        <v>214</v>
      </c>
      <c r="D16" s="229" t="s">
        <v>589</v>
      </c>
      <c r="E16" s="229" t="s">
        <v>299</v>
      </c>
      <c r="F16" s="225"/>
      <c r="G16" s="220"/>
    </row>
    <row r="17" spans="2:7">
      <c r="B17" s="156" t="s">
        <v>232</v>
      </c>
      <c r="C17" s="226" t="s">
        <v>214</v>
      </c>
      <c r="D17" s="230" t="s">
        <v>589</v>
      </c>
      <c r="E17" s="230" t="s">
        <v>299</v>
      </c>
      <c r="F17" s="227"/>
      <c r="G17" s="228"/>
    </row>
    <row r="18" spans="2:7" ht="108">
      <c r="B18" s="35" t="s">
        <v>233</v>
      </c>
      <c r="C18" s="229" t="s">
        <v>214</v>
      </c>
      <c r="D18" s="229" t="s">
        <v>589</v>
      </c>
      <c r="E18" s="229" t="s">
        <v>299</v>
      </c>
      <c r="F18" s="225" t="s">
        <v>532</v>
      </c>
      <c r="G18" s="220" t="s">
        <v>533</v>
      </c>
    </row>
    <row r="19" spans="2:7" ht="48">
      <c r="B19" s="231" t="s">
        <v>364</v>
      </c>
      <c r="C19" s="230"/>
      <c r="D19" s="230"/>
      <c r="E19" s="230"/>
      <c r="F19" s="227" t="s">
        <v>315</v>
      </c>
      <c r="G19" s="228" t="s">
        <v>365</v>
      </c>
    </row>
    <row r="20" spans="2:7" ht="72">
      <c r="B20" s="232" t="s">
        <v>366</v>
      </c>
      <c r="C20" s="233" t="s">
        <v>214</v>
      </c>
      <c r="D20" s="233" t="s">
        <v>589</v>
      </c>
      <c r="E20" s="233" t="s">
        <v>299</v>
      </c>
      <c r="F20" s="234" t="s">
        <v>315</v>
      </c>
      <c r="G20" s="235" t="s">
        <v>367</v>
      </c>
    </row>
    <row r="21" spans="2:7" ht="67.900000000000006" customHeight="1">
      <c r="B21" s="157" t="s">
        <v>234</v>
      </c>
      <c r="C21" s="230" t="s">
        <v>214</v>
      </c>
      <c r="D21" s="230" t="s">
        <v>589</v>
      </c>
      <c r="E21" s="230" t="s">
        <v>299</v>
      </c>
      <c r="F21" s="227" t="s">
        <v>315</v>
      </c>
      <c r="G21" s="228" t="s">
        <v>534</v>
      </c>
    </row>
    <row r="22" spans="2:7" ht="36">
      <c r="B22" s="218" t="s">
        <v>368</v>
      </c>
      <c r="C22" s="233" t="s">
        <v>214</v>
      </c>
      <c r="D22" s="233" t="s">
        <v>589</v>
      </c>
      <c r="E22" s="233" t="s">
        <v>299</v>
      </c>
      <c r="F22" s="234" t="s">
        <v>535</v>
      </c>
      <c r="G22" s="235" t="s">
        <v>369</v>
      </c>
    </row>
    <row r="23" spans="2:7" ht="24">
      <c r="B23" s="218"/>
      <c r="C23" s="233"/>
      <c r="D23" s="233"/>
      <c r="E23" s="233"/>
      <c r="F23" s="234" t="s">
        <v>536</v>
      </c>
      <c r="G23" s="235" t="s">
        <v>370</v>
      </c>
    </row>
    <row r="24" spans="2:7" ht="24">
      <c r="B24" s="218"/>
      <c r="C24" s="233"/>
      <c r="D24" s="233"/>
      <c r="E24" s="233"/>
      <c r="F24" s="234" t="s">
        <v>318</v>
      </c>
      <c r="G24" s="235" t="s">
        <v>371</v>
      </c>
    </row>
    <row r="25" spans="2:7" ht="36">
      <c r="B25" s="157" t="s">
        <v>235</v>
      </c>
      <c r="C25" s="230" t="s">
        <v>215</v>
      </c>
      <c r="D25" s="230" t="s">
        <v>590</v>
      </c>
      <c r="E25" s="230" t="s">
        <v>299</v>
      </c>
      <c r="F25" s="227" t="s">
        <v>537</v>
      </c>
      <c r="G25" s="228" t="s">
        <v>369</v>
      </c>
    </row>
    <row r="26" spans="2:7" ht="24">
      <c r="B26" s="157"/>
      <c r="C26" s="537" t="s">
        <v>538</v>
      </c>
      <c r="D26" s="537" t="s">
        <v>539</v>
      </c>
      <c r="E26" s="230"/>
      <c r="F26" s="227" t="s">
        <v>536</v>
      </c>
      <c r="G26" s="228" t="s">
        <v>370</v>
      </c>
    </row>
    <row r="27" spans="2:7" ht="50.25" customHeight="1">
      <c r="B27" s="157"/>
      <c r="C27" s="537"/>
      <c r="D27" s="537"/>
      <c r="E27" s="230"/>
      <c r="F27" s="227" t="s">
        <v>283</v>
      </c>
      <c r="G27" s="228" t="s">
        <v>372</v>
      </c>
    </row>
    <row r="28" spans="2:7" ht="24">
      <c r="B28" s="218"/>
      <c r="C28" s="233" t="s">
        <v>349</v>
      </c>
      <c r="D28" s="233" t="s">
        <v>507</v>
      </c>
      <c r="E28" s="233" t="s">
        <v>352</v>
      </c>
      <c r="F28" s="234" t="s">
        <v>540</v>
      </c>
      <c r="G28" s="235" t="s">
        <v>376</v>
      </c>
    </row>
    <row r="29" spans="2:7">
      <c r="B29" s="218"/>
      <c r="C29" s="233" t="s">
        <v>373</v>
      </c>
      <c r="D29" s="233"/>
      <c r="E29" s="233"/>
      <c r="F29" s="234" t="s">
        <v>374</v>
      </c>
      <c r="G29" s="235" t="s">
        <v>375</v>
      </c>
    </row>
    <row r="30" spans="2:7" ht="24">
      <c r="B30" s="218"/>
      <c r="C30" s="233"/>
      <c r="D30" s="233"/>
      <c r="E30" s="233"/>
      <c r="F30" s="234" t="s">
        <v>541</v>
      </c>
      <c r="G30" s="235" t="s">
        <v>372</v>
      </c>
    </row>
    <row r="31" spans="2:7" ht="24">
      <c r="B31" s="157"/>
      <c r="C31" s="230" t="s">
        <v>347</v>
      </c>
      <c r="D31" s="230" t="s">
        <v>508</v>
      </c>
      <c r="E31" s="230" t="s">
        <v>352</v>
      </c>
      <c r="F31" s="227" t="s">
        <v>316</v>
      </c>
      <c r="G31" s="228" t="s">
        <v>376</v>
      </c>
    </row>
    <row r="32" spans="2:7" ht="24">
      <c r="B32" s="157"/>
      <c r="C32" s="227" t="s">
        <v>542</v>
      </c>
      <c r="D32" s="230"/>
      <c r="E32" s="230"/>
      <c r="F32" s="227" t="s">
        <v>314</v>
      </c>
      <c r="G32" s="228" t="s">
        <v>370</v>
      </c>
    </row>
    <row r="33" spans="1:8" ht="24">
      <c r="A33" s="320"/>
      <c r="B33" s="157"/>
      <c r="C33" s="227"/>
      <c r="D33" s="230"/>
      <c r="E33" s="230"/>
      <c r="F33" s="227" t="s">
        <v>283</v>
      </c>
      <c r="G33" s="228" t="s">
        <v>372</v>
      </c>
    </row>
    <row r="34" spans="1:8" ht="24">
      <c r="A34" s="320"/>
      <c r="B34" s="218"/>
      <c r="C34" s="233" t="s">
        <v>543</v>
      </c>
      <c r="D34" s="233" t="s">
        <v>508</v>
      </c>
      <c r="E34" s="233" t="s">
        <v>352</v>
      </c>
      <c r="F34" s="234" t="s">
        <v>544</v>
      </c>
      <c r="G34" s="235" t="s">
        <v>545</v>
      </c>
      <c r="H34" s="320"/>
    </row>
    <row r="35" spans="1:8">
      <c r="A35" s="320"/>
      <c r="B35" s="218"/>
      <c r="C35" s="234" t="s">
        <v>546</v>
      </c>
      <c r="D35" s="233"/>
      <c r="E35" s="233"/>
      <c r="F35" s="234" t="s">
        <v>529</v>
      </c>
      <c r="G35" s="235" t="s">
        <v>547</v>
      </c>
      <c r="H35" s="320"/>
    </row>
    <row r="36" spans="1:8" s="320" customFormat="1">
      <c r="B36" s="218"/>
      <c r="C36" s="233"/>
      <c r="D36" s="233"/>
      <c r="E36" s="233"/>
      <c r="F36" s="234" t="s">
        <v>548</v>
      </c>
      <c r="G36" s="235" t="s">
        <v>372</v>
      </c>
    </row>
    <row r="37" spans="1:8" s="320" customFormat="1" ht="24">
      <c r="B37" s="157"/>
      <c r="C37" s="227" t="s">
        <v>549</v>
      </c>
      <c r="D37" s="230" t="s">
        <v>550</v>
      </c>
      <c r="E37" s="230" t="s">
        <v>299</v>
      </c>
      <c r="F37" s="227" t="s">
        <v>551</v>
      </c>
      <c r="G37" s="332" t="s">
        <v>552</v>
      </c>
    </row>
    <row r="38" spans="1:8" s="320" customFormat="1" ht="24" customHeight="1">
      <c r="B38" s="157"/>
      <c r="C38" s="227" t="s">
        <v>553</v>
      </c>
      <c r="D38" s="537" t="s">
        <v>539</v>
      </c>
      <c r="E38" s="230"/>
      <c r="F38" s="227" t="s">
        <v>554</v>
      </c>
      <c r="G38" s="332" t="s">
        <v>555</v>
      </c>
    </row>
    <row r="39" spans="1:8" ht="34.5" customHeight="1">
      <c r="B39" s="157"/>
      <c r="C39" s="227"/>
      <c r="D39" s="537"/>
      <c r="E39" s="230"/>
      <c r="F39" s="227" t="s">
        <v>548</v>
      </c>
      <c r="G39" s="332" t="s">
        <v>556</v>
      </c>
      <c r="H39" s="320"/>
    </row>
    <row r="40" spans="1:8">
      <c r="B40" s="218" t="s">
        <v>236</v>
      </c>
      <c r="C40" s="233" t="s">
        <v>350</v>
      </c>
      <c r="D40" s="493" t="s">
        <v>509</v>
      </c>
      <c r="E40" s="233" t="s">
        <v>299</v>
      </c>
      <c r="F40" s="234"/>
      <c r="G40" s="235"/>
    </row>
    <row r="41" spans="1:8">
      <c r="B41" s="156" t="s">
        <v>237</v>
      </c>
      <c r="C41" s="226" t="s">
        <v>205</v>
      </c>
      <c r="D41" s="226"/>
      <c r="E41" s="226"/>
      <c r="F41" s="227"/>
      <c r="G41" s="227"/>
    </row>
    <row r="42" spans="1:8">
      <c r="B42" s="218" t="s">
        <v>238</v>
      </c>
      <c r="C42" s="233" t="s">
        <v>377</v>
      </c>
      <c r="D42" s="233"/>
      <c r="E42" s="233"/>
      <c r="F42" s="234"/>
      <c r="G42" s="235"/>
    </row>
    <row r="43" spans="1:8" ht="12.75" thickBot="1">
      <c r="B43" s="236" t="s">
        <v>278</v>
      </c>
      <c r="C43" s="237" t="s">
        <v>279</v>
      </c>
      <c r="D43" s="237"/>
      <c r="E43" s="237"/>
      <c r="F43" s="238"/>
      <c r="G43" s="238"/>
    </row>
    <row r="44" spans="1:8" ht="12.75">
      <c r="B44" s="538" t="s">
        <v>378</v>
      </c>
      <c r="C44" s="539"/>
      <c r="D44" s="539"/>
      <c r="E44" s="539"/>
      <c r="F44" s="539"/>
      <c r="G44" s="539"/>
    </row>
  </sheetData>
  <mergeCells count="4">
    <mergeCell ref="C26:C27"/>
    <mergeCell ref="D26:D27"/>
    <mergeCell ref="D38:D39"/>
    <mergeCell ref="B44:G44"/>
  </mergeCells>
  <pageMargins left="0" right="0" top="0.74803149606299213" bottom="0.74803149606299213" header="0.31496062992125984" footer="0.31496062992125984"/>
  <pageSetup paperSize="8" scale="70" orientation="landscape" r:id="rId1"/>
  <headerFooter>
    <oddHeader>&amp;CFosse Master Trust Investors' Report - March 2017</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B2:L69"/>
  <sheetViews>
    <sheetView showGridLines="0" showRuler="0" view="pageLayout" zoomScaleNormal="90" zoomScaleSheetLayoutView="85" workbookViewId="0">
      <selection activeCell="E66" activeCellId="1" sqref="E37 E66"/>
    </sheetView>
  </sheetViews>
  <sheetFormatPr defaultColWidth="6.85546875" defaultRowHeight="12"/>
  <cols>
    <col min="1" max="1" width="6.42578125" style="214" customWidth="1"/>
    <col min="2" max="2" width="32.140625" style="214" customWidth="1"/>
    <col min="3" max="3" width="15.7109375" style="214" customWidth="1"/>
    <col min="4" max="4" width="17" style="214" customWidth="1"/>
    <col min="5" max="5" width="18.42578125" style="214" bestFit="1" customWidth="1"/>
    <col min="6" max="6" width="20.140625" style="214" bestFit="1" customWidth="1"/>
    <col min="7" max="8" width="17" style="214" customWidth="1"/>
    <col min="9" max="9" width="6.28515625" style="214" customWidth="1"/>
    <col min="10" max="10" width="32.140625" style="214" customWidth="1"/>
    <col min="11" max="11" width="35.5703125" style="214" customWidth="1"/>
    <col min="12" max="12" width="27.140625" style="214" customWidth="1"/>
    <col min="13" max="16384" width="6.85546875" style="214"/>
  </cols>
  <sheetData>
    <row r="2" spans="2:12" ht="12.75" thickBot="1">
      <c r="B2" s="36" t="s">
        <v>131</v>
      </c>
      <c r="C2" s="36"/>
      <c r="D2" s="36"/>
      <c r="E2" s="36"/>
      <c r="F2" s="36"/>
      <c r="G2" s="36"/>
      <c r="H2" s="36"/>
      <c r="I2" s="36"/>
      <c r="J2" s="36"/>
      <c r="K2" s="36"/>
      <c r="L2" s="36"/>
    </row>
    <row r="3" spans="2:12" ht="12.75" thickBot="1"/>
    <row r="4" spans="2:12">
      <c r="B4" s="37" t="s">
        <v>9</v>
      </c>
      <c r="C4" s="38"/>
      <c r="D4" s="39"/>
      <c r="E4" s="39"/>
      <c r="F4" s="40"/>
      <c r="J4" s="41" t="s">
        <v>284</v>
      </c>
      <c r="K4" s="167"/>
      <c r="L4" s="42"/>
    </row>
    <row r="5" spans="2:12" ht="12.75" thickBot="1">
      <c r="B5" s="43"/>
      <c r="C5" s="44"/>
      <c r="D5" s="44"/>
      <c r="E5" s="44"/>
      <c r="F5" s="45"/>
      <c r="J5" s="46"/>
      <c r="K5" s="47"/>
      <c r="L5" s="48"/>
    </row>
    <row r="6" spans="2:12">
      <c r="B6" s="49" t="s">
        <v>379</v>
      </c>
      <c r="C6" s="50"/>
      <c r="D6" s="51"/>
      <c r="E6" s="52"/>
      <c r="F6" s="53">
        <v>42395</v>
      </c>
      <c r="J6" s="49" t="s">
        <v>610</v>
      </c>
      <c r="K6" s="269"/>
      <c r="L6" s="461">
        <v>6835757281.9899998</v>
      </c>
    </row>
    <row r="7" spans="2:12" ht="12.75" thickBot="1">
      <c r="B7" s="54" t="s">
        <v>380</v>
      </c>
      <c r="C7" s="55"/>
      <c r="D7" s="56"/>
      <c r="E7" s="57"/>
      <c r="F7" s="459">
        <v>3399995370</v>
      </c>
      <c r="J7" s="270" t="s">
        <v>611</v>
      </c>
      <c r="K7" s="271"/>
      <c r="L7" s="460">
        <v>6959115152.5</v>
      </c>
    </row>
    <row r="8" spans="2:12">
      <c r="B8" s="49" t="s">
        <v>381</v>
      </c>
      <c r="C8" s="50"/>
      <c r="D8" s="51"/>
      <c r="E8" s="52"/>
      <c r="F8" s="53">
        <f>+'Page 4'!D47</f>
        <v>97029</v>
      </c>
      <c r="J8" s="272" t="s">
        <v>566</v>
      </c>
      <c r="K8" s="269"/>
      <c r="L8" s="461">
        <v>13992572.720000001</v>
      </c>
    </row>
    <row r="9" spans="2:12">
      <c r="B9" s="58" t="s">
        <v>382</v>
      </c>
      <c r="C9" s="59"/>
      <c r="D9" s="60"/>
      <c r="E9" s="61"/>
      <c r="F9" s="62">
        <f>+'Page 4'!F47</f>
        <v>6835054020.1400013</v>
      </c>
      <c r="G9" s="259"/>
      <c r="J9" s="270" t="s">
        <v>219</v>
      </c>
      <c r="K9" s="273"/>
      <c r="L9" s="460">
        <v>22300255</v>
      </c>
    </row>
    <row r="10" spans="2:12">
      <c r="B10" s="58" t="s">
        <v>383</v>
      </c>
      <c r="C10" s="59"/>
      <c r="D10" s="60"/>
      <c r="E10" s="61"/>
      <c r="F10" s="63">
        <f>+'Page 4'!D9</f>
        <v>130956</v>
      </c>
      <c r="J10" s="270" t="s">
        <v>220</v>
      </c>
      <c r="K10" s="273"/>
      <c r="L10" s="460">
        <v>107664743.37</v>
      </c>
    </row>
    <row r="11" spans="2:12" ht="12.75" thickBot="1">
      <c r="B11" s="54" t="s">
        <v>384</v>
      </c>
      <c r="C11" s="55"/>
      <c r="D11" s="56"/>
      <c r="E11" s="57"/>
      <c r="F11" s="64"/>
      <c r="J11" s="274" t="s">
        <v>603</v>
      </c>
      <c r="K11" s="271"/>
      <c r="L11" s="463">
        <v>91844374.099999994</v>
      </c>
    </row>
    <row r="12" spans="2:12" ht="12.75" thickBot="1">
      <c r="B12" s="99" t="s">
        <v>385</v>
      </c>
      <c r="C12" s="291"/>
      <c r="D12" s="292"/>
      <c r="E12" s="293"/>
      <c r="F12" s="485">
        <f>(1+L8/L7)^12-1</f>
        <v>2.4396817120405645E-2</v>
      </c>
      <c r="J12" s="272" t="s">
        <v>604</v>
      </c>
      <c r="K12" s="269"/>
      <c r="L12" s="461">
        <v>2052894375.1700001</v>
      </c>
    </row>
    <row r="13" spans="2:12">
      <c r="B13" s="59"/>
      <c r="C13" s="59"/>
      <c r="D13" s="60"/>
      <c r="E13" s="60"/>
      <c r="F13" s="162"/>
      <c r="J13" s="270" t="s">
        <v>605</v>
      </c>
      <c r="K13" s="273"/>
      <c r="L13" s="422">
        <v>0.29499360000000002</v>
      </c>
    </row>
    <row r="14" spans="2:12">
      <c r="B14" s="255"/>
      <c r="C14" s="255"/>
      <c r="D14" s="255"/>
      <c r="E14" s="255"/>
      <c r="F14" s="255"/>
      <c r="J14" s="270" t="s">
        <v>606</v>
      </c>
      <c r="K14" s="273"/>
      <c r="L14" s="460">
        <v>4906220777.3299999</v>
      </c>
    </row>
    <row r="15" spans="2:12">
      <c r="B15" s="59"/>
      <c r="C15" s="59"/>
      <c r="D15" s="60"/>
      <c r="E15" s="454"/>
      <c r="F15" s="153"/>
      <c r="J15" s="270" t="s">
        <v>607</v>
      </c>
      <c r="K15" s="273"/>
      <c r="L15" s="422">
        <v>0.70500640000000003</v>
      </c>
    </row>
    <row r="16" spans="2:12">
      <c r="B16" s="59"/>
      <c r="C16" s="59"/>
      <c r="D16" s="60"/>
      <c r="E16" s="260"/>
      <c r="F16" s="455"/>
      <c r="J16" s="270" t="s">
        <v>608</v>
      </c>
      <c r="K16" s="273"/>
      <c r="L16" s="464">
        <v>0</v>
      </c>
    </row>
    <row r="17" spans="2:12">
      <c r="B17" s="59"/>
      <c r="C17" s="59"/>
      <c r="D17" s="60"/>
      <c r="E17" s="260"/>
      <c r="F17" s="152"/>
      <c r="J17" s="275" t="s">
        <v>312</v>
      </c>
      <c r="K17" s="273" t="s">
        <v>506</v>
      </c>
      <c r="L17" s="460">
        <v>232415747.58766001</v>
      </c>
    </row>
    <row r="18" spans="2:12">
      <c r="J18" s="275" t="s">
        <v>313</v>
      </c>
      <c r="K18" s="273"/>
      <c r="L18" s="460">
        <v>195580930.04879999</v>
      </c>
    </row>
    <row r="19" spans="2:12">
      <c r="J19" s="275" t="s">
        <v>208</v>
      </c>
      <c r="K19" s="273"/>
      <c r="L19" s="460">
        <v>11696200.84</v>
      </c>
    </row>
    <row r="20" spans="2:12">
      <c r="J20" s="270" t="s">
        <v>193</v>
      </c>
      <c r="K20" s="273"/>
      <c r="L20" s="460">
        <v>439692878.47645998</v>
      </c>
    </row>
    <row r="21" spans="2:12" ht="12.75" thickBot="1">
      <c r="J21" s="274" t="s">
        <v>194</v>
      </c>
      <c r="K21" s="271"/>
      <c r="L21" s="465">
        <v>6.4322482548481927E-2</v>
      </c>
    </row>
    <row r="22" spans="2:12" ht="24">
      <c r="B22" s="41" t="s">
        <v>181</v>
      </c>
      <c r="C22" s="254"/>
      <c r="D22" s="253" t="s">
        <v>195</v>
      </c>
      <c r="E22" s="66" t="s">
        <v>170</v>
      </c>
      <c r="F22" s="66" t="s">
        <v>196</v>
      </c>
      <c r="G22" s="66" t="s">
        <v>197</v>
      </c>
      <c r="H22" s="67" t="s">
        <v>15</v>
      </c>
    </row>
    <row r="23" spans="2:12" ht="12.75" thickBot="1">
      <c r="B23" s="68"/>
      <c r="C23" s="69"/>
      <c r="D23" s="252"/>
      <c r="E23" s="71" t="s">
        <v>198</v>
      </c>
      <c r="F23" s="71" t="s">
        <v>198</v>
      </c>
      <c r="G23" s="72" t="s">
        <v>199</v>
      </c>
      <c r="H23" s="72" t="s">
        <v>199</v>
      </c>
    </row>
    <row r="24" spans="2:12">
      <c r="B24" s="49" t="s">
        <v>16</v>
      </c>
      <c r="C24" s="73"/>
      <c r="D24" s="294">
        <v>95457</v>
      </c>
      <c r="E24" s="74">
        <v>6691863311.1700001</v>
      </c>
      <c r="F24" s="295">
        <v>0</v>
      </c>
      <c r="G24" s="296">
        <f>+D24/$D$37</f>
        <v>0.98386963781410397</v>
      </c>
      <c r="H24" s="297">
        <f>+E24/$E$37</f>
        <v>0.97915796269224931</v>
      </c>
      <c r="J24" s="306"/>
      <c r="K24" s="306"/>
      <c r="L24" s="489"/>
    </row>
    <row r="25" spans="2:12">
      <c r="B25" s="58" t="s">
        <v>61</v>
      </c>
      <c r="C25" s="75"/>
      <c r="D25" s="294">
        <v>629</v>
      </c>
      <c r="E25" s="74">
        <v>53611829.640000023</v>
      </c>
      <c r="F25" s="295">
        <v>403067.22000000003</v>
      </c>
      <c r="G25" s="298">
        <f t="shared" ref="G25:G36" si="0">+D25/$D$37</f>
        <v>6.4830656964399826E-3</v>
      </c>
      <c r="H25" s="76">
        <f t="shared" ref="H25:H36" si="1">+E25/$E$37</f>
        <v>7.844519148931672E-3</v>
      </c>
      <c r="J25" s="306"/>
      <c r="K25" s="306"/>
      <c r="L25" s="330"/>
    </row>
    <row r="26" spans="2:12">
      <c r="B26" s="58" t="s">
        <v>62</v>
      </c>
      <c r="C26" s="75"/>
      <c r="D26" s="294">
        <v>205</v>
      </c>
      <c r="E26" s="74">
        <v>19028370.649999999</v>
      </c>
      <c r="F26" s="295">
        <v>250088.19000000018</v>
      </c>
      <c r="G26" s="298">
        <f t="shared" si="0"/>
        <v>2.1129228422419656E-3</v>
      </c>
      <c r="H26" s="76">
        <f t="shared" si="1"/>
        <v>2.7842440547025194E-3</v>
      </c>
      <c r="J26" s="306"/>
      <c r="K26" s="306"/>
      <c r="L26" s="331"/>
    </row>
    <row r="27" spans="2:12">
      <c r="B27" s="58" t="s">
        <v>63</v>
      </c>
      <c r="C27" s="75"/>
      <c r="D27" s="294">
        <v>116</v>
      </c>
      <c r="E27" s="74">
        <v>10012093.15</v>
      </c>
      <c r="F27" s="295">
        <v>204050.40000000011</v>
      </c>
      <c r="G27" s="298">
        <f t="shared" si="0"/>
        <v>1.1956051204881368E-3</v>
      </c>
      <c r="H27" s="76">
        <f t="shared" si="1"/>
        <v>1.4649762368390341E-3</v>
      </c>
      <c r="J27" s="306"/>
      <c r="K27" s="306"/>
      <c r="L27" s="331"/>
    </row>
    <row r="28" spans="2:12">
      <c r="B28" s="58" t="s">
        <v>64</v>
      </c>
      <c r="C28" s="75"/>
      <c r="D28" s="294">
        <v>78</v>
      </c>
      <c r="E28" s="74">
        <v>6984663</v>
      </c>
      <c r="F28" s="295">
        <v>173152.2</v>
      </c>
      <c r="G28" s="298">
        <f t="shared" si="0"/>
        <v>8.0394137412133327E-4</v>
      </c>
      <c r="H28" s="76">
        <f t="shared" si="1"/>
        <v>1.0220006110639151E-3</v>
      </c>
      <c r="J28" s="306"/>
      <c r="K28" s="306"/>
      <c r="L28" s="331"/>
    </row>
    <row r="29" spans="2:12">
      <c r="B29" s="58" t="s">
        <v>65</v>
      </c>
      <c r="C29" s="75"/>
      <c r="D29" s="294">
        <v>78</v>
      </c>
      <c r="E29" s="74">
        <v>7294960.5000000009</v>
      </c>
      <c r="F29" s="295">
        <v>216833.80999999997</v>
      </c>
      <c r="G29" s="298">
        <f t="shared" si="0"/>
        <v>8.0394137412133327E-4</v>
      </c>
      <c r="H29" s="76">
        <f t="shared" si="1"/>
        <v>1.0674035509926712E-3</v>
      </c>
      <c r="J29" s="510"/>
      <c r="K29" s="306"/>
      <c r="L29" s="331"/>
    </row>
    <row r="30" spans="2:12">
      <c r="B30" s="58" t="s">
        <v>66</v>
      </c>
      <c r="C30" s="75"/>
      <c r="D30" s="294">
        <v>61</v>
      </c>
      <c r="E30" s="74">
        <v>4980932.3600000003</v>
      </c>
      <c r="F30" s="295">
        <v>208471.07999999993</v>
      </c>
      <c r="G30" s="298">
        <f t="shared" si="0"/>
        <v>6.2872338232565809E-4</v>
      </c>
      <c r="H30" s="76">
        <f t="shared" si="1"/>
        <v>7.2881338950612628E-4</v>
      </c>
      <c r="J30" s="306"/>
      <c r="K30" s="306"/>
    </row>
    <row r="31" spans="2:12">
      <c r="B31" s="58" t="s">
        <v>67</v>
      </c>
      <c r="C31" s="75"/>
      <c r="D31" s="294">
        <v>40</v>
      </c>
      <c r="E31" s="74">
        <v>4607046.97</v>
      </c>
      <c r="F31" s="295">
        <v>154242.52000000002</v>
      </c>
      <c r="G31" s="298">
        <f t="shared" si="0"/>
        <v>4.122776277545299E-4</v>
      </c>
      <c r="H31" s="76">
        <f t="shared" si="1"/>
        <v>6.7410622653378668E-4</v>
      </c>
      <c r="J31" s="306"/>
      <c r="K31" s="306"/>
    </row>
    <row r="32" spans="2:12">
      <c r="B32" s="58" t="s">
        <v>68</v>
      </c>
      <c r="C32" s="75"/>
      <c r="D32" s="294">
        <v>40</v>
      </c>
      <c r="E32" s="74">
        <v>4089054.8900000006</v>
      </c>
      <c r="F32" s="295">
        <v>179217.68999999997</v>
      </c>
      <c r="G32" s="298">
        <f t="shared" si="0"/>
        <v>4.122776277545299E-4</v>
      </c>
      <c r="H32" s="76">
        <f t="shared" si="1"/>
        <v>5.983132752795504E-4</v>
      </c>
      <c r="J32" s="306"/>
      <c r="K32" s="306"/>
    </row>
    <row r="33" spans="2:12">
      <c r="B33" s="58" t="s">
        <v>69</v>
      </c>
      <c r="C33" s="75"/>
      <c r="D33" s="294">
        <v>47</v>
      </c>
      <c r="E33" s="74">
        <v>3919976.0999999996</v>
      </c>
      <c r="F33" s="295">
        <v>195912.94</v>
      </c>
      <c r="G33" s="298">
        <f t="shared" si="0"/>
        <v>4.8442621261157265E-4</v>
      </c>
      <c r="H33" s="76">
        <f t="shared" si="1"/>
        <v>5.7357355244711764E-4</v>
      </c>
      <c r="J33" s="306"/>
      <c r="K33" s="306"/>
    </row>
    <row r="34" spans="2:12">
      <c r="B34" s="58" t="s">
        <v>70</v>
      </c>
      <c r="C34" s="75"/>
      <c r="D34" s="294">
        <v>31</v>
      </c>
      <c r="E34" s="74">
        <v>2692471.7900000014</v>
      </c>
      <c r="F34" s="295">
        <v>149195.79000000004</v>
      </c>
      <c r="G34" s="298">
        <f t="shared" si="0"/>
        <v>3.1951516150976068E-4</v>
      </c>
      <c r="H34" s="76">
        <f t="shared" si="1"/>
        <v>3.9396429214299308E-4</v>
      </c>
      <c r="J34" s="306"/>
      <c r="K34" s="306"/>
      <c r="L34" s="245"/>
    </row>
    <row r="35" spans="2:12">
      <c r="B35" s="58" t="s">
        <v>71</v>
      </c>
      <c r="C35" s="75"/>
      <c r="D35" s="294">
        <v>30</v>
      </c>
      <c r="E35" s="74">
        <v>2814446.0900000003</v>
      </c>
      <c r="F35" s="295">
        <v>181126.82</v>
      </c>
      <c r="G35" s="298">
        <f t="shared" si="0"/>
        <v>3.0920822081589741E-4</v>
      </c>
      <c r="H35" s="76">
        <f t="shared" si="1"/>
        <v>4.1181165416090176E-4</v>
      </c>
      <c r="I35" s="109"/>
      <c r="J35" s="306"/>
      <c r="K35" s="306"/>
    </row>
    <row r="36" spans="2:12" ht="12.75" thickBot="1">
      <c r="B36" s="54" t="s">
        <v>12</v>
      </c>
      <c r="C36" s="299"/>
      <c r="D36" s="294">
        <v>210</v>
      </c>
      <c r="E36" s="74">
        <v>22404976.569999997</v>
      </c>
      <c r="F36" s="295">
        <v>2177854.7800000003</v>
      </c>
      <c r="G36" s="300">
        <f t="shared" si="0"/>
        <v>2.164457545711282E-3</v>
      </c>
      <c r="H36" s="301">
        <f t="shared" si="1"/>
        <v>3.2783113151504512E-3</v>
      </c>
      <c r="I36" s="109"/>
      <c r="J36" s="306"/>
      <c r="K36" s="306"/>
      <c r="L36" s="256"/>
    </row>
    <row r="37" spans="2:12" ht="12.75" thickBot="1">
      <c r="B37" s="302" t="s">
        <v>13</v>
      </c>
      <c r="C37" s="308"/>
      <c r="D37" s="309">
        <v>97022</v>
      </c>
      <c r="E37" s="309">
        <f>+SUM(E24:E36)</f>
        <v>6834304132.8800001</v>
      </c>
      <c r="F37" s="309">
        <f>+SUM(F24:F36)</f>
        <v>4493213.4399999995</v>
      </c>
      <c r="G37" s="494">
        <f>+SUM(G24:G36)</f>
        <v>0.99999999999999989</v>
      </c>
      <c r="H37" s="494">
        <f>+SUM(H24:H36)</f>
        <v>1.0000000000000002</v>
      </c>
      <c r="I37" s="109"/>
      <c r="L37" s="256"/>
    </row>
    <row r="38" spans="2:12" ht="24" customHeight="1">
      <c r="B38" s="540" t="s">
        <v>584</v>
      </c>
      <c r="C38" s="540"/>
      <c r="D38" s="541"/>
      <c r="E38" s="541"/>
      <c r="F38" s="540"/>
      <c r="G38" s="540"/>
      <c r="H38" s="540"/>
      <c r="I38" s="251"/>
      <c r="L38" s="256"/>
    </row>
    <row r="39" spans="2:12" ht="12.75" thickBot="1">
      <c r="B39" s="257"/>
      <c r="C39" s="257"/>
      <c r="D39" s="257"/>
      <c r="E39" s="257"/>
      <c r="F39" s="257"/>
      <c r="G39" s="257"/>
      <c r="H39" s="257"/>
      <c r="I39" s="257"/>
      <c r="J39" s="259"/>
      <c r="L39" s="81"/>
    </row>
    <row r="40" spans="2:12">
      <c r="B40" s="37" t="s">
        <v>222</v>
      </c>
      <c r="C40" s="79"/>
      <c r="D40" s="315" t="s">
        <v>195</v>
      </c>
      <c r="E40" s="322" t="s">
        <v>355</v>
      </c>
      <c r="F40" s="322" t="s">
        <v>510</v>
      </c>
      <c r="L40" s="81"/>
    </row>
    <row r="41" spans="2:12" ht="12.75" thickBot="1">
      <c r="B41" s="311"/>
      <c r="C41" s="80"/>
      <c r="D41" s="312"/>
      <c r="E41" s="323" t="s">
        <v>198</v>
      </c>
      <c r="F41" s="323" t="s">
        <v>198</v>
      </c>
      <c r="L41" s="81"/>
    </row>
    <row r="42" spans="2:12">
      <c r="B42" s="49"/>
      <c r="C42" s="262"/>
      <c r="D42" s="303"/>
      <c r="E42" s="303"/>
      <c r="F42" s="324"/>
      <c r="L42" s="81"/>
    </row>
    <row r="43" spans="2:12" ht="12.75">
      <c r="B43" s="275" t="s">
        <v>386</v>
      </c>
      <c r="C43" s="304"/>
      <c r="D43" s="495">
        <v>3</v>
      </c>
      <c r="E43" s="495">
        <v>534801.79</v>
      </c>
      <c r="F43" s="495">
        <v>15723.25</v>
      </c>
      <c r="H43"/>
      <c r="L43" s="83"/>
    </row>
    <row r="44" spans="2:12" ht="12.75">
      <c r="B44" s="275" t="s">
        <v>387</v>
      </c>
      <c r="C44" s="304"/>
      <c r="D44" s="307">
        <v>383</v>
      </c>
      <c r="E44" s="307">
        <v>32979300.850000001</v>
      </c>
      <c r="F44" s="307">
        <v>782589.33999999973</v>
      </c>
    </row>
    <row r="45" spans="2:12" ht="12.75" thickBot="1">
      <c r="B45" s="54"/>
      <c r="C45" s="267"/>
      <c r="D45" s="305"/>
      <c r="E45" s="247"/>
      <c r="F45" s="325"/>
      <c r="H45" s="310"/>
    </row>
    <row r="46" spans="2:12" ht="12" customHeight="1">
      <c r="B46" s="437" t="s">
        <v>585</v>
      </c>
      <c r="C46" s="437"/>
      <c r="D46" s="437"/>
      <c r="E46" s="437"/>
      <c r="F46" s="438"/>
      <c r="G46" s="216"/>
      <c r="H46" s="321"/>
      <c r="I46" s="251"/>
    </row>
    <row r="47" spans="2:12">
      <c r="B47" s="216"/>
      <c r="C47" s="216"/>
      <c r="D47" s="216"/>
      <c r="E47" s="216"/>
      <c r="F47" s="251"/>
      <c r="G47" s="251"/>
      <c r="H47" s="251"/>
      <c r="I47" s="251"/>
    </row>
    <row r="48" spans="2:12" ht="12.75" thickBot="1">
      <c r="B48" s="247"/>
      <c r="C48" s="247"/>
      <c r="D48" s="247"/>
      <c r="E48" s="247"/>
    </row>
    <row r="49" spans="2:7">
      <c r="B49" s="37" t="s">
        <v>221</v>
      </c>
      <c r="C49" s="79"/>
      <c r="D49" s="315" t="s">
        <v>195</v>
      </c>
      <c r="E49" s="66" t="s">
        <v>10</v>
      </c>
    </row>
    <row r="50" spans="2:7" ht="12.75" thickBot="1">
      <c r="B50" s="311"/>
      <c r="C50" s="80"/>
      <c r="D50" s="312"/>
      <c r="E50" s="72" t="s">
        <v>198</v>
      </c>
    </row>
    <row r="51" spans="2:7">
      <c r="B51" s="261"/>
      <c r="C51" s="262"/>
      <c r="D51" s="526"/>
      <c r="E51" s="84"/>
      <c r="G51" s="245"/>
    </row>
    <row r="52" spans="2:7">
      <c r="B52" s="58" t="s">
        <v>388</v>
      </c>
      <c r="C52" s="263"/>
      <c r="D52" s="527">
        <v>492</v>
      </c>
      <c r="E52" s="527">
        <v>19518020.559999999</v>
      </c>
      <c r="F52" s="258"/>
      <c r="G52" s="310"/>
    </row>
    <row r="53" spans="2:7">
      <c r="B53" s="58" t="s">
        <v>389</v>
      </c>
      <c r="C53" s="263"/>
      <c r="D53" s="527">
        <v>11</v>
      </c>
      <c r="E53" s="527">
        <v>575538.06000000611</v>
      </c>
      <c r="F53" s="258"/>
      <c r="G53" s="258"/>
    </row>
    <row r="54" spans="2:7">
      <c r="B54" s="58" t="s">
        <v>390</v>
      </c>
      <c r="C54" s="263"/>
      <c r="D54" s="527">
        <v>503</v>
      </c>
      <c r="E54" s="527">
        <v>20093558.620000005</v>
      </c>
      <c r="G54" s="246"/>
    </row>
    <row r="55" spans="2:7">
      <c r="B55" s="264" t="s">
        <v>494</v>
      </c>
      <c r="C55" s="263"/>
      <c r="D55" s="527">
        <v>0</v>
      </c>
      <c r="E55" s="527">
        <v>0</v>
      </c>
      <c r="F55" s="245"/>
    </row>
    <row r="56" spans="2:7" ht="12.75" thickBot="1">
      <c r="B56" s="266"/>
      <c r="C56" s="267"/>
      <c r="D56" s="528"/>
      <c r="E56" s="268"/>
    </row>
    <row r="57" spans="2:7" ht="12" customHeight="1">
      <c r="B57" s="540" t="s">
        <v>586</v>
      </c>
      <c r="C57" s="540"/>
      <c r="D57" s="540"/>
      <c r="E57" s="540"/>
    </row>
    <row r="58" spans="2:7" ht="12.75" thickBot="1">
      <c r="B58" s="217"/>
      <c r="C58" s="217"/>
      <c r="D58" s="217"/>
      <c r="E58" s="217"/>
    </row>
    <row r="59" spans="2:7">
      <c r="B59" s="37" t="s">
        <v>14</v>
      </c>
      <c r="C59" s="79"/>
      <c r="D59" s="315" t="s">
        <v>195</v>
      </c>
      <c r="E59" s="66" t="s">
        <v>170</v>
      </c>
    </row>
    <row r="60" spans="2:7" ht="12.75" thickBot="1">
      <c r="B60" s="311"/>
      <c r="C60" s="80"/>
      <c r="D60" s="312"/>
      <c r="E60" s="72" t="s">
        <v>198</v>
      </c>
    </row>
    <row r="61" spans="2:7">
      <c r="B61" s="261"/>
      <c r="C61" s="262"/>
      <c r="D61" s="526"/>
      <c r="E61" s="84"/>
    </row>
    <row r="62" spans="2:7">
      <c r="B62" s="58" t="s">
        <v>391</v>
      </c>
      <c r="C62" s="263"/>
      <c r="D62" s="529">
        <v>641</v>
      </c>
      <c r="E62" s="307">
        <v>71876546.960000008</v>
      </c>
      <c r="F62" s="246"/>
      <c r="G62" s="246"/>
    </row>
    <row r="63" spans="2:7">
      <c r="B63" s="58"/>
      <c r="C63" s="263"/>
      <c r="D63" s="307"/>
      <c r="E63" s="530" t="s">
        <v>587</v>
      </c>
    </row>
    <row r="64" spans="2:7">
      <c r="B64" s="58" t="s">
        <v>392</v>
      </c>
      <c r="C64" s="263"/>
      <c r="D64" s="529">
        <v>2</v>
      </c>
      <c r="E64" s="529">
        <v>249166.93000000715</v>
      </c>
      <c r="F64" s="246"/>
      <c r="G64" s="246"/>
    </row>
    <row r="65" spans="2:10">
      <c r="B65" s="58" t="s">
        <v>393</v>
      </c>
      <c r="C65" s="263"/>
      <c r="D65" s="529">
        <v>3</v>
      </c>
      <c r="E65" s="529">
        <v>333062.48000000417</v>
      </c>
      <c r="F65" s="245"/>
      <c r="G65" s="259"/>
    </row>
    <row r="66" spans="2:10">
      <c r="B66" s="58" t="s">
        <v>394</v>
      </c>
      <c r="C66" s="263"/>
      <c r="D66" s="529">
        <v>7</v>
      </c>
      <c r="E66" s="529">
        <v>749887.25999999046</v>
      </c>
      <c r="F66" s="246"/>
      <c r="G66" s="258"/>
      <c r="H66" s="246"/>
      <c r="J66" s="246"/>
    </row>
    <row r="67" spans="2:10">
      <c r="B67" s="58"/>
      <c r="C67" s="263"/>
      <c r="D67" s="531"/>
      <c r="E67" s="530"/>
      <c r="F67" s="246"/>
      <c r="G67" s="258"/>
    </row>
    <row r="68" spans="2:10">
      <c r="B68" s="58" t="s">
        <v>395</v>
      </c>
      <c r="C68" s="263"/>
      <c r="D68" s="529">
        <v>634</v>
      </c>
      <c r="E68" s="529">
        <v>71126659.700000018</v>
      </c>
      <c r="F68" s="246"/>
      <c r="G68" s="246"/>
    </row>
    <row r="69" spans="2:10" ht="12.75" thickBot="1">
      <c r="B69" s="54"/>
      <c r="C69" s="267"/>
      <c r="D69" s="532"/>
      <c r="E69" s="533"/>
    </row>
  </sheetData>
  <mergeCells count="2">
    <mergeCell ref="B38:H38"/>
    <mergeCell ref="B57:E57"/>
  </mergeCells>
  <pageMargins left="0" right="0" top="0.74803149606299213" bottom="0.74803149606299213" header="0.31496062992125984" footer="0.31496062992125984"/>
  <pageSetup paperSize="8" scale="70" orientation="landscape" r:id="rId1"/>
  <headerFooter>
    <oddHeader>&amp;CFosse Master Trust Investors' Report - March 2017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N64"/>
  <sheetViews>
    <sheetView showGridLines="0" showRuler="0" view="pageLayout" zoomScaleNormal="66" zoomScaleSheetLayoutView="85" workbookViewId="0">
      <selection activeCell="L29" sqref="L29"/>
    </sheetView>
  </sheetViews>
  <sheetFormatPr defaultColWidth="9.140625" defaultRowHeight="12"/>
  <cols>
    <col min="1" max="1" width="6.42578125" style="33" customWidth="1"/>
    <col min="2" max="2" width="23.28515625" style="33" customWidth="1"/>
    <col min="3" max="3" width="24.42578125" style="33" customWidth="1"/>
    <col min="4" max="4" width="19.42578125" style="33" customWidth="1"/>
    <col min="5" max="5" width="18.42578125" style="33" customWidth="1"/>
    <col min="6" max="6" width="20.7109375" style="33" customWidth="1"/>
    <col min="7" max="7" width="23.85546875" style="33"/>
    <col min="8" max="8" width="4" style="33" customWidth="1"/>
    <col min="9" max="9" width="55.7109375" style="33" customWidth="1"/>
    <col min="10" max="11" width="15.140625" style="33" customWidth="1"/>
    <col min="12" max="12" width="17" style="33" customWidth="1"/>
    <col min="13" max="14" width="15.140625" style="33" customWidth="1"/>
    <col min="15" max="15" width="1.7109375" style="33" customWidth="1"/>
    <col min="16" max="16384" width="9.140625" style="33"/>
  </cols>
  <sheetData>
    <row r="1" spans="2:12" ht="12.75" thickBot="1"/>
    <row r="2" spans="2:12" ht="15" customHeight="1">
      <c r="B2" s="551" t="s">
        <v>173</v>
      </c>
      <c r="C2" s="552"/>
      <c r="D2" s="85" t="s">
        <v>168</v>
      </c>
      <c r="E2" s="66" t="s">
        <v>199</v>
      </c>
      <c r="F2" s="449" t="s">
        <v>170</v>
      </c>
      <c r="G2" s="66" t="s">
        <v>199</v>
      </c>
      <c r="I2" s="87"/>
      <c r="J2" s="88"/>
      <c r="K2" s="542" t="s">
        <v>2</v>
      </c>
      <c r="L2" s="542" t="s">
        <v>170</v>
      </c>
    </row>
    <row r="3" spans="2:12" ht="15" customHeight="1" thickBot="1">
      <c r="B3" s="549" t="s">
        <v>174</v>
      </c>
      <c r="C3" s="550"/>
      <c r="D3" s="89" t="s">
        <v>169</v>
      </c>
      <c r="E3" s="71" t="s">
        <v>17</v>
      </c>
      <c r="F3" s="447" t="s">
        <v>198</v>
      </c>
      <c r="G3" s="71" t="s">
        <v>171</v>
      </c>
      <c r="I3" s="553" t="s">
        <v>146</v>
      </c>
      <c r="J3" s="554"/>
      <c r="K3" s="543"/>
      <c r="L3" s="543"/>
    </row>
    <row r="4" spans="2:12" ht="13.5" customHeight="1" thickBot="1">
      <c r="B4" s="49" t="s">
        <v>163</v>
      </c>
      <c r="C4" s="93"/>
      <c r="D4" s="94">
        <v>84584</v>
      </c>
      <c r="E4" s="95">
        <f>+D4/$D$9</f>
        <v>0.64589633159229054</v>
      </c>
      <c r="F4" s="96">
        <v>4912363532.5799999</v>
      </c>
      <c r="G4" s="95">
        <f>+F4/$F$9</f>
        <v>0.71870149352226798</v>
      </c>
      <c r="I4" s="90"/>
      <c r="J4" s="70"/>
      <c r="K4" s="544"/>
      <c r="L4" s="544"/>
    </row>
    <row r="5" spans="2:12">
      <c r="B5" s="58" t="s">
        <v>161</v>
      </c>
      <c r="C5" s="97"/>
      <c r="D5" s="94">
        <v>1</v>
      </c>
      <c r="E5" s="95">
        <f>+D5/$D$9</f>
        <v>7.6361526008735754E-6</v>
      </c>
      <c r="F5" s="96">
        <v>80687.350000000006</v>
      </c>
      <c r="G5" s="95">
        <f>+F5/$F$9</f>
        <v>1.1804932303716791E-5</v>
      </c>
      <c r="I5" s="49" t="s">
        <v>398</v>
      </c>
      <c r="J5" s="73"/>
      <c r="K5" s="468">
        <v>0</v>
      </c>
      <c r="L5" s="468">
        <v>0</v>
      </c>
    </row>
    <row r="6" spans="2:12">
      <c r="B6" s="58" t="s">
        <v>164</v>
      </c>
      <c r="C6" s="97"/>
      <c r="D6" s="94">
        <v>6</v>
      </c>
      <c r="E6" s="95">
        <f>+D6/$D$9</f>
        <v>4.5816915605241456E-5</v>
      </c>
      <c r="F6" s="96">
        <v>11661.3</v>
      </c>
      <c r="G6" s="95">
        <f>+F6/$F$9</f>
        <v>1.7061020974580599E-6</v>
      </c>
      <c r="I6" s="58" t="s">
        <v>3</v>
      </c>
      <c r="J6" s="75"/>
      <c r="K6" s="466">
        <v>429</v>
      </c>
      <c r="L6" s="466">
        <f>'Page 3'!L10-'Page 4'!L7</f>
        <v>88356137.24000001</v>
      </c>
    </row>
    <row r="7" spans="2:12">
      <c r="B7" s="58" t="s">
        <v>184</v>
      </c>
      <c r="C7" s="97"/>
      <c r="D7" s="94">
        <v>46365</v>
      </c>
      <c r="E7" s="95">
        <f>+D7/$D$9</f>
        <v>0.35405021533950337</v>
      </c>
      <c r="F7" s="96">
        <v>1922598138.9099998</v>
      </c>
      <c r="G7" s="95">
        <f>+F7/$F$9</f>
        <v>0.2812849954433308</v>
      </c>
      <c r="I7" s="58" t="s">
        <v>399</v>
      </c>
      <c r="J7" s="75"/>
      <c r="K7" s="466">
        <v>982</v>
      </c>
      <c r="L7" s="467">
        <v>19308606.129999999</v>
      </c>
    </row>
    <row r="8" spans="2:12" ht="12.75" customHeight="1" thickBot="1">
      <c r="B8" s="58" t="s">
        <v>138</v>
      </c>
      <c r="C8" s="98"/>
      <c r="D8" s="105">
        <v>0</v>
      </c>
      <c r="E8" s="95">
        <f>+D8/$D$9</f>
        <v>0</v>
      </c>
      <c r="F8" s="96">
        <v>0</v>
      </c>
      <c r="G8" s="95">
        <f>+F8/$F$9</f>
        <v>0</v>
      </c>
      <c r="I8" s="58" t="s">
        <v>400</v>
      </c>
      <c r="J8" s="75"/>
      <c r="K8" s="466">
        <v>0</v>
      </c>
      <c r="L8" s="467">
        <v>0</v>
      </c>
    </row>
    <row r="9" spans="2:12" ht="12" customHeight="1" thickBot="1">
      <c r="B9" s="99" t="s">
        <v>13</v>
      </c>
      <c r="C9" s="100"/>
      <c r="D9" s="490">
        <f>+SUM(D4:D8)</f>
        <v>130956</v>
      </c>
      <c r="E9" s="491">
        <f>+SUM(E4:E8)</f>
        <v>1</v>
      </c>
      <c r="F9" s="490">
        <f>+SUM(F4:F8)</f>
        <v>6835054020.1400003</v>
      </c>
      <c r="G9" s="491">
        <f>+SUM(G4:G8)</f>
        <v>1</v>
      </c>
      <c r="I9" s="58" t="s">
        <v>495</v>
      </c>
      <c r="J9" s="75"/>
      <c r="K9" s="466">
        <v>0</v>
      </c>
      <c r="L9" s="467">
        <v>0</v>
      </c>
    </row>
    <row r="10" spans="2:12" ht="13.5" customHeight="1" thickBot="1">
      <c r="I10" s="545" t="s">
        <v>583</v>
      </c>
      <c r="J10" s="545"/>
      <c r="K10" s="545"/>
      <c r="L10" s="545"/>
    </row>
    <row r="11" spans="2:12" ht="15" customHeight="1">
      <c r="B11" s="547" t="s">
        <v>176</v>
      </c>
      <c r="C11" s="548"/>
      <c r="D11" s="102" t="s">
        <v>168</v>
      </c>
      <c r="E11" s="67" t="s">
        <v>199</v>
      </c>
      <c r="F11" s="446" t="s">
        <v>170</v>
      </c>
      <c r="G11" s="67" t="s">
        <v>199</v>
      </c>
      <c r="H11" s="101"/>
      <c r="I11" s="546"/>
      <c r="J11" s="546"/>
      <c r="K11" s="546"/>
      <c r="L11" s="546"/>
    </row>
    <row r="12" spans="2:12" ht="15" customHeight="1" thickBot="1">
      <c r="B12" s="549" t="s">
        <v>174</v>
      </c>
      <c r="C12" s="550"/>
      <c r="D12" s="89" t="s">
        <v>169</v>
      </c>
      <c r="E12" s="71" t="s">
        <v>17</v>
      </c>
      <c r="F12" s="447" t="s">
        <v>198</v>
      </c>
      <c r="G12" s="71" t="s">
        <v>171</v>
      </c>
      <c r="H12" s="104"/>
      <c r="I12" s="546"/>
      <c r="J12" s="546"/>
      <c r="K12" s="546"/>
      <c r="L12" s="546"/>
    </row>
    <row r="13" spans="2:12" ht="12.75" customHeight="1">
      <c r="B13" s="49" t="s">
        <v>190</v>
      </c>
      <c r="C13" s="93"/>
      <c r="D13" s="105">
        <v>88420</v>
      </c>
      <c r="E13" s="95">
        <f>+D13/$D$15</f>
        <v>0.6751886129692416</v>
      </c>
      <c r="F13" s="106">
        <v>3225758869.5799999</v>
      </c>
      <c r="G13" s="95">
        <f>+F13/$F$15</f>
        <v>0.47194343454712417</v>
      </c>
      <c r="H13" s="104"/>
      <c r="I13" s="216"/>
      <c r="J13" s="216"/>
      <c r="K13" s="216"/>
      <c r="L13" s="216"/>
    </row>
    <row r="14" spans="2:12" ht="12.75" thickBot="1">
      <c r="B14" s="58" t="s">
        <v>396</v>
      </c>
      <c r="C14" s="97"/>
      <c r="D14" s="105">
        <v>42536</v>
      </c>
      <c r="E14" s="95">
        <f>+D14/$D$15</f>
        <v>0.3248113870307584</v>
      </c>
      <c r="F14" s="106">
        <v>3609295150.5599999</v>
      </c>
      <c r="G14" s="95">
        <f>+F14/$F$15</f>
        <v>0.52805656545287583</v>
      </c>
      <c r="H14" s="104"/>
      <c r="I14" s="216"/>
      <c r="J14" s="216"/>
      <c r="K14" s="216"/>
      <c r="L14" s="216"/>
    </row>
    <row r="15" spans="2:12" ht="12.75" thickBot="1">
      <c r="B15" s="99" t="s">
        <v>13</v>
      </c>
      <c r="C15" s="100"/>
      <c r="D15" s="108">
        <f>+SUM(D13:D14)</f>
        <v>130956</v>
      </c>
      <c r="E15" s="491">
        <f>+SUM(E13:E14)</f>
        <v>1</v>
      </c>
      <c r="F15" s="108">
        <f>+SUM(F13:F14)</f>
        <v>6835054020.1399994</v>
      </c>
      <c r="G15" s="491">
        <f>+SUM(G13:G14)</f>
        <v>1</v>
      </c>
      <c r="H15" s="104"/>
    </row>
    <row r="16" spans="2:12" ht="12.75" thickBot="1">
      <c r="H16" s="109"/>
    </row>
    <row r="17" spans="1:14" ht="27.75" customHeight="1">
      <c r="B17" s="547" t="s">
        <v>177</v>
      </c>
      <c r="C17" s="548"/>
      <c r="D17" s="102" t="s">
        <v>168</v>
      </c>
      <c r="E17" s="67" t="s">
        <v>199</v>
      </c>
      <c r="F17" s="446" t="s">
        <v>170</v>
      </c>
      <c r="G17" s="67" t="s">
        <v>199</v>
      </c>
      <c r="H17" s="104"/>
      <c r="I17" s="248" t="s">
        <v>497</v>
      </c>
      <c r="J17" s="248" t="s">
        <v>498</v>
      </c>
      <c r="K17" s="249" t="s">
        <v>499</v>
      </c>
      <c r="L17" s="250" t="s">
        <v>500</v>
      </c>
      <c r="M17" s="250" t="s">
        <v>501</v>
      </c>
      <c r="N17" s="103" t="s">
        <v>502</v>
      </c>
    </row>
    <row r="18" spans="1:14" ht="15" customHeight="1" thickBot="1">
      <c r="B18" s="549" t="s">
        <v>174</v>
      </c>
      <c r="C18" s="550"/>
      <c r="D18" s="89" t="s">
        <v>169</v>
      </c>
      <c r="E18" s="71" t="s">
        <v>17</v>
      </c>
      <c r="F18" s="447" t="s">
        <v>198</v>
      </c>
      <c r="G18" s="71" t="s">
        <v>171</v>
      </c>
      <c r="H18" s="104"/>
      <c r="I18" s="92"/>
      <c r="J18" s="92" t="s">
        <v>199</v>
      </c>
      <c r="K18" s="92" t="s">
        <v>199</v>
      </c>
      <c r="L18" s="92" t="s">
        <v>199</v>
      </c>
      <c r="M18" s="91" t="s">
        <v>199</v>
      </c>
      <c r="N18" s="91" t="s">
        <v>199</v>
      </c>
    </row>
    <row r="19" spans="1:14" ht="12.75" thickBot="1">
      <c r="B19" s="58" t="s">
        <v>397</v>
      </c>
      <c r="C19" s="82"/>
      <c r="D19" s="105">
        <v>64380</v>
      </c>
      <c r="E19" s="95">
        <f>+D19/$D$22</f>
        <v>0.49161550444424079</v>
      </c>
      <c r="F19" s="106">
        <v>4316925921.3100004</v>
      </c>
      <c r="G19" s="95">
        <f>+F19/$F$22</f>
        <v>0.63158621842488061</v>
      </c>
      <c r="H19" s="104"/>
      <c r="I19" s="277" t="s">
        <v>401</v>
      </c>
      <c r="J19" s="317"/>
      <c r="K19" s="317"/>
      <c r="L19" s="317"/>
      <c r="M19" s="317"/>
      <c r="N19" s="318"/>
    </row>
    <row r="20" spans="1:14">
      <c r="B20" s="58" t="s">
        <v>178</v>
      </c>
      <c r="C20" s="82"/>
      <c r="D20" s="105">
        <v>66576</v>
      </c>
      <c r="E20" s="95">
        <f>+D20/$D$22</f>
        <v>0.50838449555575915</v>
      </c>
      <c r="F20" s="106">
        <v>2518128098.8299999</v>
      </c>
      <c r="G20" s="95">
        <f>+F20/$F$22</f>
        <v>0.36841378157511939</v>
      </c>
      <c r="H20" s="104"/>
      <c r="I20" s="107" t="s">
        <v>182</v>
      </c>
      <c r="J20" s="486">
        <v>1.8675506227729399E-2</v>
      </c>
      <c r="K20" s="487">
        <v>0.20246148160631461</v>
      </c>
      <c r="L20" s="487">
        <v>1.7265455067861406E-2</v>
      </c>
      <c r="M20" s="488">
        <v>0.18877838912286304</v>
      </c>
      <c r="N20" s="488">
        <v>0.1954766967749105</v>
      </c>
    </row>
    <row r="21" spans="1:14" ht="12.75" thickBot="1">
      <c r="B21" s="58" t="s">
        <v>138</v>
      </c>
      <c r="C21" s="82"/>
      <c r="D21" s="105">
        <v>0</v>
      </c>
      <c r="E21" s="95">
        <f>+D21/$D$22</f>
        <v>0</v>
      </c>
      <c r="F21" s="113">
        <v>0</v>
      </c>
      <c r="G21" s="95">
        <f>+F21/$F$22</f>
        <v>0</v>
      </c>
      <c r="H21" s="104"/>
      <c r="I21" s="107" t="s">
        <v>183</v>
      </c>
      <c r="J21" s="462">
        <v>1.6808845732110611E-2</v>
      </c>
      <c r="K21" s="462">
        <v>0.18406502264393509</v>
      </c>
      <c r="L21" s="462">
        <v>1.6876615128309069E-2</v>
      </c>
      <c r="M21" s="462">
        <v>0.18487539567829259</v>
      </c>
      <c r="N21" s="462">
        <v>0.19798252856463153</v>
      </c>
    </row>
    <row r="22" spans="1:14" ht="12.75" thickBot="1">
      <c r="B22" s="99" t="s">
        <v>13</v>
      </c>
      <c r="C22" s="115"/>
      <c r="D22" s="108">
        <f>+SUM(D19:D21)</f>
        <v>130956</v>
      </c>
      <c r="E22" s="491">
        <f>+SUM(E19:E21)</f>
        <v>1</v>
      </c>
      <c r="F22" s="108">
        <f>+SUM(F19:F21)</f>
        <v>6835054020.1400003</v>
      </c>
      <c r="G22" s="491">
        <f>+SUM(G19:G21)</f>
        <v>1</v>
      </c>
      <c r="H22" s="109"/>
      <c r="I22" s="277" t="s">
        <v>402</v>
      </c>
      <c r="J22" s="278"/>
      <c r="K22" s="278"/>
      <c r="L22" s="279"/>
      <c r="M22" s="280"/>
      <c r="N22" s="281"/>
    </row>
    <row r="23" spans="1:14" ht="12" customHeight="1" thickBot="1">
      <c r="B23" s="116"/>
      <c r="C23" s="116"/>
      <c r="I23" s="107" t="s">
        <v>182</v>
      </c>
      <c r="J23" s="486">
        <v>1.5521850068507719E-2</v>
      </c>
      <c r="K23" s="486">
        <v>0.17115565406394462</v>
      </c>
      <c r="L23" s="486">
        <v>1.4056262148636083E-2</v>
      </c>
      <c r="M23" s="486">
        <v>0.15681921638188701</v>
      </c>
      <c r="N23" s="486">
        <v>0.16332786516330741</v>
      </c>
    </row>
    <row r="24" spans="1:14" ht="12" customHeight="1" thickBot="1">
      <c r="A24" s="117"/>
      <c r="B24" s="547" t="s">
        <v>188</v>
      </c>
      <c r="C24" s="548"/>
      <c r="D24" s="102" t="s">
        <v>285</v>
      </c>
      <c r="E24" s="67" t="s">
        <v>199</v>
      </c>
      <c r="F24" s="446" t="s">
        <v>170</v>
      </c>
      <c r="G24" s="67" t="s">
        <v>199</v>
      </c>
      <c r="I24" s="110" t="s">
        <v>183</v>
      </c>
      <c r="J24" s="462">
        <v>1.347053518736975E-2</v>
      </c>
      <c r="K24" s="462">
        <v>0.15019216473315955</v>
      </c>
      <c r="L24" s="462">
        <v>1.36838862079977E-2</v>
      </c>
      <c r="M24" s="462">
        <v>0.15298076103788472</v>
      </c>
      <c r="N24" s="462">
        <v>0.16587134310347743</v>
      </c>
    </row>
    <row r="25" spans="1:14" ht="17.25" customHeight="1" thickBot="1">
      <c r="B25" s="549" t="s">
        <v>198</v>
      </c>
      <c r="C25" s="550"/>
      <c r="D25" s="71" t="s">
        <v>18</v>
      </c>
      <c r="E25" s="71" t="s">
        <v>17</v>
      </c>
      <c r="F25" s="71" t="s">
        <v>198</v>
      </c>
      <c r="G25" s="448" t="s">
        <v>171</v>
      </c>
      <c r="I25" s="319"/>
      <c r="J25" s="319"/>
      <c r="K25" s="319"/>
      <c r="L25" s="319"/>
      <c r="M25" s="319"/>
      <c r="N25" s="319"/>
    </row>
    <row r="26" spans="1:14">
      <c r="B26" s="58" t="s">
        <v>72</v>
      </c>
      <c r="C26" s="97"/>
      <c r="D26" s="118">
        <v>45022</v>
      </c>
      <c r="E26" s="76">
        <f>+D26/$D$47</f>
        <v>0.4640056065712313</v>
      </c>
      <c r="F26" s="74">
        <v>1039160663.73</v>
      </c>
      <c r="G26" s="95">
        <f>+F26/$F$47</f>
        <v>0.15203400890000796</v>
      </c>
    </row>
    <row r="27" spans="1:14" ht="12.75" thickBot="1">
      <c r="B27" s="58" t="s">
        <v>73</v>
      </c>
      <c r="C27" s="97"/>
      <c r="D27" s="118">
        <v>29104</v>
      </c>
      <c r="E27" s="76">
        <f t="shared" ref="E27:E46" si="0">+D27/$D$47</f>
        <v>0.29995156087355329</v>
      </c>
      <c r="F27" s="74">
        <v>2102552055.3099999</v>
      </c>
      <c r="G27" s="95">
        <f t="shared" ref="G27:G46" si="1">+F27/$F$47</f>
        <v>0.3076130852974493</v>
      </c>
      <c r="I27" s="26"/>
      <c r="J27" s="111"/>
      <c r="K27" s="111"/>
      <c r="L27" s="112"/>
    </row>
    <row r="28" spans="1:14">
      <c r="B28" s="58" t="s">
        <v>74</v>
      </c>
      <c r="C28" s="97"/>
      <c r="D28" s="118">
        <v>13528</v>
      </c>
      <c r="E28" s="76">
        <f t="shared" si="0"/>
        <v>0.13942223458965877</v>
      </c>
      <c r="F28" s="74">
        <v>1640358999.72</v>
      </c>
      <c r="G28" s="95">
        <f t="shared" si="1"/>
        <v>0.2399921046544122</v>
      </c>
      <c r="I28" s="314" t="s">
        <v>175</v>
      </c>
      <c r="J28" s="66"/>
      <c r="L28" s="114"/>
    </row>
    <row r="29" spans="1:14" ht="12.75" thickBot="1">
      <c r="B29" s="58" t="s">
        <v>75</v>
      </c>
      <c r="C29" s="97"/>
      <c r="D29" s="118">
        <v>5305</v>
      </c>
      <c r="E29" s="76">
        <f t="shared" si="0"/>
        <v>5.467437570210968E-2</v>
      </c>
      <c r="F29" s="74">
        <v>907552626.75</v>
      </c>
      <c r="G29" s="95">
        <f t="shared" si="1"/>
        <v>0.13277914469671021</v>
      </c>
      <c r="I29" s="313" t="s">
        <v>351</v>
      </c>
      <c r="J29" s="71"/>
    </row>
    <row r="30" spans="1:14">
      <c r="B30" s="58" t="s">
        <v>76</v>
      </c>
      <c r="C30" s="97"/>
      <c r="D30" s="118">
        <v>2123</v>
      </c>
      <c r="E30" s="76">
        <f t="shared" si="0"/>
        <v>2.1880056477960198E-2</v>
      </c>
      <c r="F30" s="74">
        <v>471046192.13</v>
      </c>
      <c r="G30" s="95">
        <f t="shared" si="1"/>
        <v>6.8916235444815344E-2</v>
      </c>
      <c r="I30" s="58" t="s">
        <v>403</v>
      </c>
      <c r="J30" s="456">
        <v>4.7399999999999998E-2</v>
      </c>
    </row>
    <row r="31" spans="1:14" ht="12.75" thickBot="1">
      <c r="B31" s="58" t="s">
        <v>77</v>
      </c>
      <c r="C31" s="97"/>
      <c r="D31" s="118">
        <v>837</v>
      </c>
      <c r="E31" s="76">
        <f t="shared" si="0"/>
        <v>8.6262869863649016E-3</v>
      </c>
      <c r="F31" s="74">
        <v>227945231.52000001</v>
      </c>
      <c r="G31" s="95">
        <f t="shared" si="1"/>
        <v>3.3349441108781616E-2</v>
      </c>
      <c r="I31" s="58" t="s">
        <v>404</v>
      </c>
      <c r="J31" s="458">
        <v>42614</v>
      </c>
    </row>
    <row r="32" spans="1:14">
      <c r="B32" s="58" t="s">
        <v>78</v>
      </c>
      <c r="C32" s="97"/>
      <c r="D32" s="118">
        <v>439</v>
      </c>
      <c r="E32" s="76">
        <f t="shared" si="0"/>
        <v>4.5244205340671346E-3</v>
      </c>
      <c r="F32" s="74">
        <v>141634561.41</v>
      </c>
      <c r="G32" s="95">
        <f t="shared" si="1"/>
        <v>2.0721791077680306E-2</v>
      </c>
      <c r="I32" s="58" t="s">
        <v>579</v>
      </c>
      <c r="J32" s="457">
        <v>4.99E-2</v>
      </c>
    </row>
    <row r="33" spans="2:10" ht="12.75" thickBot="1">
      <c r="B33" s="58" t="s">
        <v>79</v>
      </c>
      <c r="C33" s="97"/>
      <c r="D33" s="118">
        <v>244</v>
      </c>
      <c r="E33" s="76">
        <f t="shared" si="0"/>
        <v>2.5147120963835553E-3</v>
      </c>
      <c r="F33" s="74">
        <v>91135254.969999999</v>
      </c>
      <c r="G33" s="95">
        <f t="shared" si="1"/>
        <v>1.333350909904488E-2</v>
      </c>
      <c r="I33" s="54" t="s">
        <v>404</v>
      </c>
      <c r="J33" s="458">
        <v>39873</v>
      </c>
    </row>
    <row r="34" spans="2:10">
      <c r="B34" s="58" t="s">
        <v>80</v>
      </c>
      <c r="C34" s="97"/>
      <c r="D34" s="118">
        <v>151</v>
      </c>
      <c r="E34" s="76">
        <f t="shared" si="0"/>
        <v>1.5562357645652332E-3</v>
      </c>
      <c r="F34" s="74">
        <v>63817240.310000002</v>
      </c>
      <c r="G34" s="95">
        <f t="shared" si="1"/>
        <v>9.3367572695047755E-3</v>
      </c>
      <c r="J34" s="326"/>
    </row>
    <row r="35" spans="2:10">
      <c r="B35" s="58" t="s">
        <v>81</v>
      </c>
      <c r="C35" s="97"/>
      <c r="D35" s="118">
        <v>109</v>
      </c>
      <c r="E35" s="76">
        <f t="shared" si="0"/>
        <v>1.1233754856795391E-3</v>
      </c>
      <c r="F35" s="74">
        <v>51688832.740000002</v>
      </c>
      <c r="G35" s="95">
        <f t="shared" si="1"/>
        <v>7.5623151752268478E-3</v>
      </c>
      <c r="J35" s="326"/>
    </row>
    <row r="36" spans="2:10">
      <c r="B36" s="58" t="s">
        <v>82</v>
      </c>
      <c r="C36" s="97"/>
      <c r="D36" s="118">
        <v>51</v>
      </c>
      <c r="E36" s="76">
        <f t="shared" si="0"/>
        <v>5.2561605293262835E-4</v>
      </c>
      <c r="F36" s="74">
        <v>26523293.68</v>
      </c>
      <c r="G36" s="95">
        <f t="shared" si="1"/>
        <v>3.8804804763571902E-3</v>
      </c>
    </row>
    <row r="37" spans="2:10">
      <c r="B37" s="58" t="s">
        <v>83</v>
      </c>
      <c r="C37" s="97"/>
      <c r="D37" s="118">
        <v>52</v>
      </c>
      <c r="E37" s="76">
        <f t="shared" si="0"/>
        <v>5.359222500489544E-4</v>
      </c>
      <c r="F37" s="74">
        <v>29803498.789999999</v>
      </c>
      <c r="G37" s="95">
        <f t="shared" si="1"/>
        <v>4.3603896475699743E-3</v>
      </c>
    </row>
    <row r="38" spans="2:10">
      <c r="B38" s="58" t="s">
        <v>84</v>
      </c>
      <c r="C38" s="97"/>
      <c r="D38" s="118">
        <v>32</v>
      </c>
      <c r="E38" s="76">
        <f t="shared" si="0"/>
        <v>3.2979830772243349E-4</v>
      </c>
      <c r="F38" s="74">
        <v>19840525.239999998</v>
      </c>
      <c r="G38" s="95">
        <f t="shared" si="1"/>
        <v>2.9027605607122339E-3</v>
      </c>
    </row>
    <row r="39" spans="2:10">
      <c r="B39" s="58" t="s">
        <v>85</v>
      </c>
      <c r="C39" s="97"/>
      <c r="D39" s="118">
        <v>20</v>
      </c>
      <c r="E39" s="76">
        <f t="shared" si="0"/>
        <v>2.0612394232652094E-4</v>
      </c>
      <c r="F39" s="74">
        <v>13400597.199999999</v>
      </c>
      <c r="G39" s="95">
        <f t="shared" si="1"/>
        <v>1.960569318181558E-3</v>
      </c>
    </row>
    <row r="40" spans="2:10">
      <c r="B40" s="58" t="s">
        <v>86</v>
      </c>
      <c r="C40" s="97"/>
      <c r="D40" s="118">
        <v>12</v>
      </c>
      <c r="E40" s="76">
        <f t="shared" si="0"/>
        <v>1.2367436539591255E-4</v>
      </c>
      <c r="F40" s="74">
        <v>8594446.6400000006</v>
      </c>
      <c r="G40" s="95">
        <f t="shared" si="1"/>
        <v>1.2574072735454345E-3</v>
      </c>
    </row>
    <row r="41" spans="2:10">
      <c r="B41" s="58" t="s">
        <v>266</v>
      </c>
      <c r="C41" s="97"/>
      <c r="D41" s="118">
        <v>0</v>
      </c>
      <c r="E41" s="76">
        <f t="shared" si="0"/>
        <v>0</v>
      </c>
      <c r="F41" s="74">
        <v>0</v>
      </c>
      <c r="G41" s="95">
        <f t="shared" si="1"/>
        <v>0</v>
      </c>
    </row>
    <row r="42" spans="2:10">
      <c r="B42" s="58" t="s">
        <v>267</v>
      </c>
      <c r="C42" s="97"/>
      <c r="D42" s="118">
        <v>0</v>
      </c>
      <c r="E42" s="76">
        <f t="shared" si="0"/>
        <v>0</v>
      </c>
      <c r="F42" s="74">
        <v>0</v>
      </c>
      <c r="G42" s="95">
        <f t="shared" si="1"/>
        <v>0</v>
      </c>
    </row>
    <row r="43" spans="2:10">
      <c r="B43" s="58" t="s">
        <v>268</v>
      </c>
      <c r="C43" s="97"/>
      <c r="D43" s="118">
        <v>0</v>
      </c>
      <c r="E43" s="76">
        <f t="shared" si="0"/>
        <v>0</v>
      </c>
      <c r="F43" s="74">
        <v>0</v>
      </c>
      <c r="G43" s="95">
        <f t="shared" si="1"/>
        <v>0</v>
      </c>
    </row>
    <row r="44" spans="2:10">
      <c r="B44" s="58" t="s">
        <v>269</v>
      </c>
      <c r="C44" s="97"/>
      <c r="D44" s="118">
        <v>0</v>
      </c>
      <c r="E44" s="76">
        <f t="shared" si="0"/>
        <v>0</v>
      </c>
      <c r="F44" s="74">
        <v>0</v>
      </c>
      <c r="G44" s="95">
        <f t="shared" si="1"/>
        <v>0</v>
      </c>
    </row>
    <row r="45" spans="2:10">
      <c r="B45" s="58" t="s">
        <v>270</v>
      </c>
      <c r="C45" s="97"/>
      <c r="D45" s="118">
        <v>0</v>
      </c>
      <c r="E45" s="76">
        <f t="shared" si="0"/>
        <v>0</v>
      </c>
      <c r="F45" s="74">
        <v>0</v>
      </c>
      <c r="G45" s="95">
        <f t="shared" si="1"/>
        <v>0</v>
      </c>
    </row>
    <row r="46" spans="2:10" ht="12.75" thickBot="1">
      <c r="B46" s="58" t="s">
        <v>22</v>
      </c>
      <c r="C46" s="97"/>
      <c r="D46" s="118">
        <v>0</v>
      </c>
      <c r="E46" s="76">
        <f t="shared" si="0"/>
        <v>0</v>
      </c>
      <c r="F46" s="74">
        <v>0</v>
      </c>
      <c r="G46" s="95">
        <f t="shared" si="1"/>
        <v>0</v>
      </c>
    </row>
    <row r="47" spans="2:10" ht="12.75" thickBot="1">
      <c r="B47" s="99" t="s">
        <v>13</v>
      </c>
      <c r="C47" s="100"/>
      <c r="D47" s="119">
        <f>+SUM(D26:D46)</f>
        <v>97029</v>
      </c>
      <c r="E47" s="491">
        <f>+SUM(E26:E46)</f>
        <v>1</v>
      </c>
      <c r="F47" s="119">
        <f>+SUM(F26:F46)</f>
        <v>6835054020.1400013</v>
      </c>
      <c r="G47" s="491">
        <f>+SUM(G26:G46)</f>
        <v>0.99999999999999989</v>
      </c>
    </row>
    <row r="48" spans="2:10">
      <c r="B48" s="555" t="s">
        <v>594</v>
      </c>
      <c r="C48" s="555"/>
      <c r="D48" s="555"/>
      <c r="E48" s="555"/>
      <c r="F48" s="555"/>
      <c r="G48" s="555"/>
    </row>
    <row r="49" spans="2:12" ht="12" customHeight="1" thickBot="1"/>
    <row r="50" spans="2:12" s="117" customFormat="1" ht="15" customHeight="1">
      <c r="B50" s="547" t="s">
        <v>140</v>
      </c>
      <c r="C50" s="548"/>
      <c r="D50" s="102" t="s">
        <v>195</v>
      </c>
      <c r="E50" s="67" t="s">
        <v>199</v>
      </c>
      <c r="F50" s="316" t="s">
        <v>170</v>
      </c>
      <c r="G50" s="67" t="s">
        <v>199</v>
      </c>
      <c r="I50" s="33"/>
      <c r="J50" s="33"/>
      <c r="K50" s="33"/>
      <c r="L50" s="33"/>
    </row>
    <row r="51" spans="2:12" ht="15" customHeight="1" thickBot="1">
      <c r="B51" s="165"/>
      <c r="C51" s="80"/>
      <c r="D51" s="164"/>
      <c r="E51" s="71" t="s">
        <v>17</v>
      </c>
      <c r="F51" s="163" t="s">
        <v>198</v>
      </c>
      <c r="G51" s="71" t="s">
        <v>171</v>
      </c>
      <c r="I51" s="117"/>
      <c r="J51" s="117"/>
      <c r="K51" s="117"/>
      <c r="L51" s="117"/>
    </row>
    <row r="52" spans="2:12">
      <c r="B52" s="49" t="s">
        <v>87</v>
      </c>
      <c r="C52" s="93"/>
      <c r="D52" s="118">
        <v>3284</v>
      </c>
      <c r="E52" s="76">
        <f>+D52/$D$64</f>
        <v>3.3845551330014739E-2</v>
      </c>
      <c r="F52" s="74">
        <v>211844057.75</v>
      </c>
      <c r="G52" s="76">
        <f>+F52/$F$64</f>
        <v>3.0993764954276234E-2</v>
      </c>
    </row>
    <row r="53" spans="2:12">
      <c r="B53" s="58" t="s">
        <v>88</v>
      </c>
      <c r="C53" s="97"/>
      <c r="D53" s="118">
        <v>8066</v>
      </c>
      <c r="E53" s="76">
        <f t="shared" ref="E53:E63" si="2">+D53/$D$64</f>
        <v>8.3129785940285889E-2</v>
      </c>
      <c r="F53" s="74">
        <v>470686205.73000002</v>
      </c>
      <c r="G53" s="76">
        <f t="shared" ref="G53:G63" si="3">+F53/$F$64</f>
        <v>6.886356777036258E-2</v>
      </c>
    </row>
    <row r="54" spans="2:12">
      <c r="B54" s="58" t="s">
        <v>89</v>
      </c>
      <c r="C54" s="97"/>
      <c r="D54" s="118">
        <v>4126</v>
      </c>
      <c r="E54" s="76">
        <f t="shared" si="2"/>
        <v>4.2523369301961267E-2</v>
      </c>
      <c r="F54" s="74">
        <v>538598313.76999998</v>
      </c>
      <c r="G54" s="76">
        <f t="shared" si="3"/>
        <v>7.8799423118380577E-2</v>
      </c>
    </row>
    <row r="55" spans="2:12">
      <c r="B55" s="58" t="s">
        <v>90</v>
      </c>
      <c r="C55" s="97"/>
      <c r="D55" s="118">
        <v>4152</v>
      </c>
      <c r="E55" s="76">
        <f t="shared" si="2"/>
        <v>4.2791330426985748E-2</v>
      </c>
      <c r="F55" s="74">
        <v>252016210.50999999</v>
      </c>
      <c r="G55" s="76">
        <f t="shared" si="3"/>
        <v>3.6871136609515492E-2</v>
      </c>
    </row>
    <row r="56" spans="2:12">
      <c r="B56" s="58" t="s">
        <v>91</v>
      </c>
      <c r="C56" s="97"/>
      <c r="D56" s="118">
        <v>10596</v>
      </c>
      <c r="E56" s="76">
        <f t="shared" si="2"/>
        <v>0.1092044646445908</v>
      </c>
      <c r="F56" s="74">
        <v>665486414.32000005</v>
      </c>
      <c r="G56" s="76">
        <f t="shared" si="3"/>
        <v>9.7363738802808936E-2</v>
      </c>
    </row>
    <row r="57" spans="2:12">
      <c r="B57" s="58" t="s">
        <v>92</v>
      </c>
      <c r="C57" s="97"/>
      <c r="D57" s="118">
        <v>17503</v>
      </c>
      <c r="E57" s="76">
        <f t="shared" si="2"/>
        <v>0.18038936812705481</v>
      </c>
      <c r="F57" s="74">
        <v>1654631234.24</v>
      </c>
      <c r="G57" s="76">
        <f t="shared" si="3"/>
        <v>0.24208019854188495</v>
      </c>
    </row>
    <row r="58" spans="2:12">
      <c r="B58" s="58" t="s">
        <v>93</v>
      </c>
      <c r="C58" s="97"/>
      <c r="D58" s="118">
        <v>7088</v>
      </c>
      <c r="E58" s="76">
        <f t="shared" si="2"/>
        <v>7.3050325160519014E-2</v>
      </c>
      <c r="F58" s="74">
        <v>514428382.36000001</v>
      </c>
      <c r="G58" s="76">
        <f t="shared" si="3"/>
        <v>7.5263250421166855E-2</v>
      </c>
    </row>
    <row r="59" spans="2:12">
      <c r="B59" s="58" t="s">
        <v>94</v>
      </c>
      <c r="C59" s="97"/>
      <c r="D59" s="118">
        <v>7449</v>
      </c>
      <c r="E59" s="76">
        <f t="shared" si="2"/>
        <v>7.6770862319512717E-2</v>
      </c>
      <c r="F59" s="74">
        <v>493844141.80000001</v>
      </c>
      <c r="G59" s="76">
        <f t="shared" si="3"/>
        <v>7.2251680871116927E-2</v>
      </c>
    </row>
    <row r="60" spans="2:12">
      <c r="B60" s="58" t="s">
        <v>95</v>
      </c>
      <c r="C60" s="97"/>
      <c r="D60" s="118">
        <v>8318</v>
      </c>
      <c r="E60" s="76">
        <f t="shared" si="2"/>
        <v>8.5726947613600057E-2</v>
      </c>
      <c r="F60" s="74">
        <v>488229144.88</v>
      </c>
      <c r="G60" s="76">
        <f t="shared" si="3"/>
        <v>7.143018086490556E-2</v>
      </c>
    </row>
    <row r="61" spans="2:12">
      <c r="B61" s="58" t="s">
        <v>96</v>
      </c>
      <c r="C61" s="97"/>
      <c r="D61" s="118">
        <v>11900</v>
      </c>
      <c r="E61" s="76">
        <f t="shared" si="2"/>
        <v>0.12264374568427996</v>
      </c>
      <c r="F61" s="74">
        <v>638090422.33000004</v>
      </c>
      <c r="G61" s="76">
        <f t="shared" si="3"/>
        <v>9.3355578529418892E-2</v>
      </c>
    </row>
    <row r="62" spans="2:12">
      <c r="B62" s="58" t="s">
        <v>97</v>
      </c>
      <c r="C62" s="97"/>
      <c r="D62" s="118">
        <v>4407</v>
      </c>
      <c r="E62" s="76">
        <f t="shared" si="2"/>
        <v>4.5419410691648891E-2</v>
      </c>
      <c r="F62" s="74">
        <v>256826279.05000001</v>
      </c>
      <c r="G62" s="76">
        <f t="shared" si="3"/>
        <v>3.7574871872737524E-2</v>
      </c>
    </row>
    <row r="63" spans="2:12" ht="12.75" thickBot="1">
      <c r="B63" s="58" t="s">
        <v>98</v>
      </c>
      <c r="C63" s="97"/>
      <c r="D63" s="118">
        <v>10140</v>
      </c>
      <c r="E63" s="76">
        <f t="shared" si="2"/>
        <v>0.10450483875954611</v>
      </c>
      <c r="F63" s="74">
        <v>650373213.39999998</v>
      </c>
      <c r="G63" s="76">
        <f t="shared" si="3"/>
        <v>9.5152607643425577E-2</v>
      </c>
    </row>
    <row r="64" spans="2:12" ht="12.75" thickBot="1">
      <c r="B64" s="99" t="s">
        <v>13</v>
      </c>
      <c r="C64" s="100"/>
      <c r="D64" s="78">
        <f>+SUM(D52:D63)</f>
        <v>97029</v>
      </c>
      <c r="E64" s="491">
        <f>+SUM(E52:E63)</f>
        <v>0.99999999999999978</v>
      </c>
      <c r="F64" s="78">
        <f>+SUM(F52:F63)</f>
        <v>6835054020.1399994</v>
      </c>
      <c r="G64" s="491">
        <f>+SUM(G52:G63)</f>
        <v>1.0000000000000002</v>
      </c>
    </row>
  </sheetData>
  <mergeCells count="14">
    <mergeCell ref="K2:K4"/>
    <mergeCell ref="L2:L4"/>
    <mergeCell ref="I10:L12"/>
    <mergeCell ref="B50:C50"/>
    <mergeCell ref="B12:C12"/>
    <mergeCell ref="B2:C2"/>
    <mergeCell ref="B3:C3"/>
    <mergeCell ref="I3:J3"/>
    <mergeCell ref="B11:C11"/>
    <mergeCell ref="B48:G48"/>
    <mergeCell ref="B17:C17"/>
    <mergeCell ref="B18:C18"/>
    <mergeCell ref="B25:C25"/>
    <mergeCell ref="B24:C24"/>
  </mergeCells>
  <pageMargins left="0" right="0" top="0.74803149606299213" bottom="0.74803149606299213" header="0.31496062992125984" footer="0.31496062992125984"/>
  <pageSetup paperSize="8" scale="70" fitToHeight="0" orientation="landscape" r:id="rId1"/>
  <headerFooter>
    <oddHeader>&amp;CFosse Master Trust Investors' Report - March 2017</oddHeader>
  </headerFooter>
  <ignoredErrors>
    <ignoredError sqref="D47:G4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M52"/>
  <sheetViews>
    <sheetView showGridLines="0" showRuler="0" view="pageLayout" zoomScaleNormal="100" zoomScaleSheetLayoutView="80" workbookViewId="0">
      <selection activeCell="D29" sqref="D29"/>
    </sheetView>
  </sheetViews>
  <sheetFormatPr defaultColWidth="5.7109375" defaultRowHeight="12"/>
  <cols>
    <col min="1" max="1" width="6.42578125" style="8" customWidth="1"/>
    <col min="2" max="2" width="34.28515625" style="8" customWidth="1"/>
    <col min="3" max="4" width="16.5703125" style="8" customWidth="1"/>
    <col min="5" max="5" width="21.28515625" style="8" bestFit="1" customWidth="1"/>
    <col min="6" max="6" width="16.5703125" style="8" customWidth="1"/>
    <col min="7" max="7" width="6.42578125" style="8" customWidth="1"/>
    <col min="8" max="8" width="17.42578125" style="8" customWidth="1"/>
    <col min="9" max="9" width="46.7109375" style="8" customWidth="1"/>
    <col min="10" max="10" width="14.85546875" style="8" customWidth="1"/>
    <col min="11" max="11" width="16.5703125" style="8" customWidth="1"/>
    <col min="12" max="12" width="19" style="8" bestFit="1" customWidth="1"/>
    <col min="13" max="13" width="17.42578125" style="8" customWidth="1"/>
    <col min="14" max="16384" width="5.7109375" style="8"/>
  </cols>
  <sheetData>
    <row r="1" spans="2:13" ht="12.75" thickBot="1"/>
    <row r="2" spans="2:13">
      <c r="B2" s="66" t="s">
        <v>217</v>
      </c>
      <c r="C2" s="65" t="s">
        <v>195</v>
      </c>
      <c r="D2" s="66" t="s">
        <v>199</v>
      </c>
      <c r="E2" s="86" t="s">
        <v>170</v>
      </c>
      <c r="F2" s="66" t="s">
        <v>199</v>
      </c>
      <c r="H2" s="551" t="s">
        <v>141</v>
      </c>
      <c r="I2" s="552"/>
      <c r="J2" s="66" t="s">
        <v>195</v>
      </c>
      <c r="K2" s="66" t="s">
        <v>199</v>
      </c>
      <c r="L2" s="86" t="s">
        <v>170</v>
      </c>
      <c r="M2" s="66" t="s">
        <v>199</v>
      </c>
    </row>
    <row r="3" spans="2:13" ht="12.75" thickBot="1">
      <c r="B3" s="71"/>
      <c r="C3" s="70" t="s">
        <v>18</v>
      </c>
      <c r="D3" s="71" t="s">
        <v>17</v>
      </c>
      <c r="E3" s="90" t="s">
        <v>198</v>
      </c>
      <c r="F3" s="71" t="s">
        <v>171</v>
      </c>
      <c r="H3" s="553" t="s">
        <v>204</v>
      </c>
      <c r="I3" s="554"/>
      <c r="J3" s="71" t="s">
        <v>18</v>
      </c>
      <c r="K3" s="71" t="s">
        <v>17</v>
      </c>
      <c r="L3" s="90" t="s">
        <v>198</v>
      </c>
      <c r="M3" s="71" t="s">
        <v>171</v>
      </c>
    </row>
    <row r="4" spans="2:13">
      <c r="B4" s="120" t="s">
        <v>152</v>
      </c>
      <c r="C4" s="121">
        <v>22708</v>
      </c>
      <c r="D4" s="122">
        <f>+C4/$C$13</f>
        <v>0.23403312411753188</v>
      </c>
      <c r="E4" s="419">
        <v>795093239.85000002</v>
      </c>
      <c r="F4" s="122">
        <f>+E4/$E$13</f>
        <v>0.11632581651983995</v>
      </c>
      <c r="H4" s="49" t="s">
        <v>99</v>
      </c>
      <c r="I4" s="73"/>
      <c r="J4" s="124">
        <v>42709</v>
      </c>
      <c r="K4" s="122">
        <f>+J4/$J$13</f>
        <v>0.44016737264116912</v>
      </c>
      <c r="L4" s="125">
        <v>1328818209.5599999</v>
      </c>
      <c r="M4" s="122">
        <f>+L4/$L$13</f>
        <v>0.19441224687391462</v>
      </c>
    </row>
    <row r="5" spans="2:13">
      <c r="B5" s="107" t="s">
        <v>153</v>
      </c>
      <c r="C5" s="121">
        <v>24993</v>
      </c>
      <c r="D5" s="122">
        <f t="shared" ref="D5:D12" si="0">+C5/$C$13</f>
        <v>0.25758278452833688</v>
      </c>
      <c r="E5" s="419">
        <v>1438912272.49</v>
      </c>
      <c r="F5" s="122">
        <f t="shared" ref="F5:F12" si="1">+E5/$E$13</f>
        <v>0.2105195172196353</v>
      </c>
      <c r="H5" s="58" t="s">
        <v>100</v>
      </c>
      <c r="I5" s="75"/>
      <c r="J5" s="124">
        <v>30098</v>
      </c>
      <c r="K5" s="122">
        <f t="shared" ref="K5:K12" si="2">+J5/$J$13</f>
        <v>0.31019592080718134</v>
      </c>
      <c r="L5" s="125">
        <v>2582806500.6299996</v>
      </c>
      <c r="M5" s="122">
        <f t="shared" ref="M5:M12" si="3">+L5/$L$13</f>
        <v>0.37787653075155908</v>
      </c>
    </row>
    <row r="6" spans="2:13">
      <c r="B6" s="107" t="s">
        <v>154</v>
      </c>
      <c r="C6" s="121">
        <v>31874</v>
      </c>
      <c r="D6" s="122">
        <f t="shared" si="0"/>
        <v>0.32849972688577644</v>
      </c>
      <c r="E6" s="419">
        <v>2808672628.9499998</v>
      </c>
      <c r="F6" s="122">
        <f t="shared" si="1"/>
        <v>0.41092178945097363</v>
      </c>
      <c r="H6" s="58" t="s">
        <v>101</v>
      </c>
      <c r="I6" s="75"/>
      <c r="J6" s="124">
        <v>17723</v>
      </c>
      <c r="K6" s="122">
        <f t="shared" si="2"/>
        <v>0.18265673149264652</v>
      </c>
      <c r="L6" s="125">
        <v>2096971453.4099998</v>
      </c>
      <c r="M6" s="122">
        <f t="shared" si="3"/>
        <v>0.30679661744166414</v>
      </c>
    </row>
    <row r="7" spans="2:13">
      <c r="B7" s="107" t="s">
        <v>155</v>
      </c>
      <c r="C7" s="121">
        <v>11019</v>
      </c>
      <c r="D7" s="122">
        <f t="shared" si="0"/>
        <v>0.11356398602479671</v>
      </c>
      <c r="E7" s="419">
        <v>1110486114.3199999</v>
      </c>
      <c r="F7" s="122">
        <f t="shared" si="1"/>
        <v>0.16246925204217397</v>
      </c>
      <c r="H7" s="58" t="s">
        <v>102</v>
      </c>
      <c r="I7" s="75"/>
      <c r="J7" s="124">
        <v>1983</v>
      </c>
      <c r="K7" s="122">
        <f t="shared" si="2"/>
        <v>2.0437188881674551E-2</v>
      </c>
      <c r="L7" s="125">
        <v>239588602.97999999</v>
      </c>
      <c r="M7" s="122">
        <f t="shared" si="3"/>
        <v>3.5052920177958247E-2</v>
      </c>
    </row>
    <row r="8" spans="2:13">
      <c r="B8" s="107" t="s">
        <v>156</v>
      </c>
      <c r="C8" s="121">
        <v>4243</v>
      </c>
      <c r="D8" s="122">
        <f t="shared" si="0"/>
        <v>4.3729194364571414E-2</v>
      </c>
      <c r="E8" s="419">
        <v>443925189.5</v>
      </c>
      <c r="F8" s="122">
        <f t="shared" si="1"/>
        <v>6.4948307386004725E-2</v>
      </c>
      <c r="H8" s="58" t="s">
        <v>103</v>
      </c>
      <c r="I8" s="75"/>
      <c r="J8" s="124">
        <v>1498</v>
      </c>
      <c r="K8" s="122">
        <f t="shared" si="2"/>
        <v>1.5438683280256419E-2</v>
      </c>
      <c r="L8" s="125">
        <v>183530106.65000001</v>
      </c>
      <c r="M8" s="122">
        <f t="shared" si="3"/>
        <v>2.6851303019583283E-2</v>
      </c>
    </row>
    <row r="9" spans="2:13">
      <c r="B9" s="107" t="s">
        <v>157</v>
      </c>
      <c r="C9" s="121">
        <v>2000</v>
      </c>
      <c r="D9" s="122">
        <f t="shared" si="0"/>
        <v>2.0612394232652095E-2</v>
      </c>
      <c r="E9" s="419">
        <v>216280680.91999999</v>
      </c>
      <c r="F9" s="122">
        <f t="shared" si="1"/>
        <v>3.1642863433516799E-2</v>
      </c>
      <c r="H9" s="58" t="s">
        <v>104</v>
      </c>
      <c r="I9" s="75"/>
      <c r="J9" s="124">
        <v>993</v>
      </c>
      <c r="K9" s="122">
        <f>+J9/$J$13</f>
        <v>1.0234053736511765E-2</v>
      </c>
      <c r="L9" s="125">
        <v>124882454.56</v>
      </c>
      <c r="M9" s="122">
        <f t="shared" si="3"/>
        <v>1.8270880404459788E-2</v>
      </c>
    </row>
    <row r="10" spans="2:13">
      <c r="B10" s="107" t="s">
        <v>158</v>
      </c>
      <c r="C10" s="121">
        <v>192</v>
      </c>
      <c r="D10" s="122">
        <f t="shared" si="0"/>
        <v>1.9787898463346008E-3</v>
      </c>
      <c r="E10" s="419">
        <v>21683894.109999999</v>
      </c>
      <c r="F10" s="122">
        <f t="shared" si="1"/>
        <v>3.1724539478556833E-3</v>
      </c>
      <c r="H10" s="58" t="s">
        <v>105</v>
      </c>
      <c r="I10" s="75"/>
      <c r="J10" s="124">
        <v>640</v>
      </c>
      <c r="K10" s="122">
        <f t="shared" si="2"/>
        <v>6.59596615444867E-3</v>
      </c>
      <c r="L10" s="125">
        <v>81002360.280000001</v>
      </c>
      <c r="M10" s="122">
        <f t="shared" si="3"/>
        <v>1.1851019763899523E-2</v>
      </c>
    </row>
    <row r="11" spans="2:13">
      <c r="B11" s="107" t="s">
        <v>159</v>
      </c>
      <c r="C11" s="121">
        <v>0</v>
      </c>
      <c r="D11" s="122">
        <f t="shared" si="0"/>
        <v>0</v>
      </c>
      <c r="E11" s="419">
        <v>0</v>
      </c>
      <c r="F11" s="122">
        <f t="shared" si="1"/>
        <v>0</v>
      </c>
      <c r="H11" s="58" t="s">
        <v>106</v>
      </c>
      <c r="I11" s="75"/>
      <c r="J11" s="124">
        <v>346</v>
      </c>
      <c r="K11" s="122">
        <f t="shared" si="2"/>
        <v>3.565944202248812E-3</v>
      </c>
      <c r="L11" s="125">
        <v>43097660.479999997</v>
      </c>
      <c r="M11" s="122">
        <f t="shared" si="3"/>
        <v>6.3053869586121069E-3</v>
      </c>
    </row>
    <row r="12" spans="2:13" ht="12.75" thickBot="1">
      <c r="B12" s="110" t="s">
        <v>160</v>
      </c>
      <c r="C12" s="419">
        <v>0</v>
      </c>
      <c r="D12" s="122">
        <f t="shared" si="0"/>
        <v>0</v>
      </c>
      <c r="E12" s="419">
        <v>0</v>
      </c>
      <c r="F12" s="122">
        <f t="shared" si="1"/>
        <v>0</v>
      </c>
      <c r="H12" s="58" t="s">
        <v>107</v>
      </c>
      <c r="I12" s="75"/>
      <c r="J12" s="124">
        <v>1039</v>
      </c>
      <c r="K12" s="122">
        <f t="shared" si="2"/>
        <v>1.0708138803862764E-2</v>
      </c>
      <c r="L12" s="125">
        <v>154356671.59</v>
      </c>
      <c r="M12" s="122">
        <f t="shared" si="3"/>
        <v>2.2583094608349327E-2</v>
      </c>
    </row>
    <row r="13" spans="2:13" ht="12.75" thickBot="1">
      <c r="B13" s="244" t="s">
        <v>13</v>
      </c>
      <c r="C13" s="126">
        <f>+SUM(C4:C12)</f>
        <v>97029</v>
      </c>
      <c r="D13" s="492">
        <f>+SUM(D4:D12)</f>
        <v>1</v>
      </c>
      <c r="E13" s="126">
        <f>+SUM(E4:E12)</f>
        <v>6835054020.1399994</v>
      </c>
      <c r="F13" s="492">
        <f>+SUM(F4:F12)</f>
        <v>1</v>
      </c>
      <c r="H13" s="99" t="s">
        <v>13</v>
      </c>
      <c r="I13" s="127"/>
      <c r="J13" s="126">
        <f>+SUM(J4:J12)</f>
        <v>97029</v>
      </c>
      <c r="K13" s="492">
        <f>+SUM(K4:K12)</f>
        <v>0.99999999999999989</v>
      </c>
      <c r="L13" s="126">
        <f>+SUM(L4:L12)</f>
        <v>6835054020.1399984</v>
      </c>
      <c r="M13" s="492">
        <f>+SUM(M4:M12)</f>
        <v>1.0000000000000002</v>
      </c>
    </row>
    <row r="14" spans="2:13" ht="12" customHeight="1">
      <c r="B14" s="556" t="s">
        <v>595</v>
      </c>
      <c r="C14" s="557"/>
      <c r="D14" s="557"/>
      <c r="E14" s="557"/>
      <c r="F14" s="557"/>
      <c r="H14" s="540" t="s">
        <v>596</v>
      </c>
      <c r="I14" s="559"/>
      <c r="J14" s="559"/>
      <c r="K14" s="559"/>
      <c r="L14" s="559"/>
      <c r="M14" s="559"/>
    </row>
    <row r="15" spans="2:13" ht="12" customHeight="1">
      <c r="B15" s="558"/>
      <c r="C15" s="558"/>
      <c r="D15" s="558"/>
      <c r="E15" s="558"/>
      <c r="F15" s="558"/>
      <c r="H15" s="560"/>
      <c r="I15" s="560"/>
      <c r="J15" s="560"/>
      <c r="K15" s="560"/>
      <c r="L15" s="560"/>
      <c r="M15" s="560"/>
    </row>
    <row r="16" spans="2:13" ht="12.75" thickBot="1"/>
    <row r="17" spans="2:13">
      <c r="B17" s="66" t="s">
        <v>166</v>
      </c>
      <c r="C17" s="65" t="s">
        <v>195</v>
      </c>
      <c r="D17" s="66" t="s">
        <v>199</v>
      </c>
      <c r="E17" s="86" t="s">
        <v>170</v>
      </c>
      <c r="F17" s="66" t="s">
        <v>199</v>
      </c>
      <c r="H17" s="551" t="s">
        <v>19</v>
      </c>
      <c r="I17" s="552"/>
      <c r="J17" s="65" t="s">
        <v>195</v>
      </c>
      <c r="K17" s="66" t="s">
        <v>199</v>
      </c>
      <c r="L17" s="86" t="s">
        <v>170</v>
      </c>
      <c r="M17" s="66" t="s">
        <v>199</v>
      </c>
    </row>
    <row r="18" spans="2:13" ht="12.75" thickBot="1">
      <c r="B18" s="71"/>
      <c r="C18" s="70" t="s">
        <v>18</v>
      </c>
      <c r="D18" s="71" t="s">
        <v>17</v>
      </c>
      <c r="E18" s="90" t="s">
        <v>198</v>
      </c>
      <c r="F18" s="71" t="s">
        <v>171</v>
      </c>
      <c r="H18" s="549" t="s">
        <v>0</v>
      </c>
      <c r="I18" s="550"/>
      <c r="J18" s="70" t="s">
        <v>18</v>
      </c>
      <c r="K18" s="71" t="s">
        <v>17</v>
      </c>
      <c r="L18" s="90" t="s">
        <v>198</v>
      </c>
      <c r="M18" s="71" t="s">
        <v>171</v>
      </c>
    </row>
    <row r="19" spans="2:13">
      <c r="B19" s="120" t="s">
        <v>30</v>
      </c>
      <c r="C19" s="123">
        <v>0</v>
      </c>
      <c r="D19" s="122">
        <f>+C19/$C$50</f>
        <v>0</v>
      </c>
      <c r="E19" s="123">
        <v>0</v>
      </c>
      <c r="F19" s="122">
        <f>+E19/$E$50</f>
        <v>0</v>
      </c>
      <c r="H19" s="49" t="s">
        <v>99</v>
      </c>
      <c r="I19" s="73"/>
      <c r="J19" s="124">
        <v>32496</v>
      </c>
      <c r="K19" s="122">
        <f>+J19/$J$28</f>
        <v>0.3349101814921312</v>
      </c>
      <c r="L19" s="125">
        <v>735194493.54999995</v>
      </c>
      <c r="M19" s="122">
        <f>+L19/$L$28</f>
        <v>0.10756235303827798</v>
      </c>
    </row>
    <row r="20" spans="2:13">
      <c r="B20" s="107" t="s">
        <v>31</v>
      </c>
      <c r="C20" s="123">
        <v>0</v>
      </c>
      <c r="D20" s="122">
        <f t="shared" ref="D20:D49" si="4">+C20/$C$50</f>
        <v>0</v>
      </c>
      <c r="E20" s="123">
        <v>0</v>
      </c>
      <c r="F20" s="122">
        <f t="shared" ref="F20:F49" si="5">+E20/$E$50</f>
        <v>0</v>
      </c>
      <c r="H20" s="58" t="s">
        <v>100</v>
      </c>
      <c r="I20" s="75"/>
      <c r="J20" s="124">
        <v>29373</v>
      </c>
      <c r="K20" s="122">
        <f t="shared" ref="K20:K27" si="6">+J20/$J$28</f>
        <v>0.30272392789784497</v>
      </c>
      <c r="L20" s="125">
        <v>1986884713.9000001</v>
      </c>
      <c r="M20" s="122">
        <f t="shared" ref="M20:M27" si="7">+L20/$L$28</f>
        <v>0.29069041854614386</v>
      </c>
    </row>
    <row r="21" spans="2:13">
      <c r="B21" s="107" t="s">
        <v>32</v>
      </c>
      <c r="C21" s="123">
        <v>0</v>
      </c>
      <c r="D21" s="122">
        <f t="shared" si="4"/>
        <v>0</v>
      </c>
      <c r="E21" s="123">
        <v>0</v>
      </c>
      <c r="F21" s="122">
        <f t="shared" si="5"/>
        <v>0</v>
      </c>
      <c r="H21" s="58" t="s">
        <v>101</v>
      </c>
      <c r="I21" s="75"/>
      <c r="J21" s="124">
        <v>22805</v>
      </c>
      <c r="K21" s="122">
        <f t="shared" si="6"/>
        <v>0.23503282523781549</v>
      </c>
      <c r="L21" s="125">
        <v>2410287977.9000001</v>
      </c>
      <c r="M21" s="122">
        <f t="shared" si="7"/>
        <v>0.35263627336344455</v>
      </c>
    </row>
    <row r="22" spans="2:13">
      <c r="B22" s="107" t="s">
        <v>33</v>
      </c>
      <c r="C22" s="123">
        <v>0</v>
      </c>
      <c r="D22" s="122">
        <f t="shared" si="4"/>
        <v>0</v>
      </c>
      <c r="E22" s="123">
        <v>0</v>
      </c>
      <c r="F22" s="122">
        <f t="shared" si="5"/>
        <v>0</v>
      </c>
      <c r="H22" s="58" t="s">
        <v>102</v>
      </c>
      <c r="I22" s="75"/>
      <c r="J22" s="124">
        <v>3227</v>
      </c>
      <c r="K22" s="122">
        <f t="shared" si="6"/>
        <v>3.3258098094384153E-2</v>
      </c>
      <c r="L22" s="125">
        <v>421906472.17000002</v>
      </c>
      <c r="M22" s="122">
        <f t="shared" si="7"/>
        <v>6.1726867253253714E-2</v>
      </c>
    </row>
    <row r="23" spans="2:13">
      <c r="B23" s="107" t="s">
        <v>34</v>
      </c>
      <c r="C23" s="123">
        <v>0</v>
      </c>
      <c r="D23" s="122">
        <f t="shared" si="4"/>
        <v>0</v>
      </c>
      <c r="E23" s="123">
        <v>0</v>
      </c>
      <c r="F23" s="122">
        <f t="shared" si="5"/>
        <v>0</v>
      </c>
      <c r="H23" s="58" t="s">
        <v>103</v>
      </c>
      <c r="I23" s="75"/>
      <c r="J23" s="124">
        <v>2807</v>
      </c>
      <c r="K23" s="122">
        <f t="shared" si="6"/>
        <v>2.8929495305527214E-2</v>
      </c>
      <c r="L23" s="125">
        <v>402797321.31</v>
      </c>
      <c r="M23" s="122">
        <f t="shared" si="7"/>
        <v>5.8931110145307906E-2</v>
      </c>
    </row>
    <row r="24" spans="2:13">
      <c r="B24" s="107" t="s">
        <v>35</v>
      </c>
      <c r="C24" s="123">
        <v>0</v>
      </c>
      <c r="D24" s="122">
        <f t="shared" si="4"/>
        <v>0</v>
      </c>
      <c r="E24" s="123">
        <v>0</v>
      </c>
      <c r="F24" s="122">
        <f t="shared" si="5"/>
        <v>0</v>
      </c>
      <c r="H24" s="58" t="s">
        <v>104</v>
      </c>
      <c r="I24" s="75"/>
      <c r="J24" s="124">
        <v>3098</v>
      </c>
      <c r="K24" s="122">
        <f t="shared" si="6"/>
        <v>3.1928598666378094E-2</v>
      </c>
      <c r="L24" s="125">
        <v>445828034.06</v>
      </c>
      <c r="M24" s="122">
        <f t="shared" si="7"/>
        <v>6.5226702341537338E-2</v>
      </c>
    </row>
    <row r="25" spans="2:13">
      <c r="B25" s="107" t="s">
        <v>36</v>
      </c>
      <c r="C25" s="123">
        <v>0</v>
      </c>
      <c r="D25" s="122">
        <f t="shared" si="4"/>
        <v>0</v>
      </c>
      <c r="E25" s="123">
        <v>0</v>
      </c>
      <c r="F25" s="122">
        <f t="shared" si="5"/>
        <v>0</v>
      </c>
      <c r="H25" s="58" t="s">
        <v>105</v>
      </c>
      <c r="I25" s="75"/>
      <c r="J25" s="124">
        <v>1768</v>
      </c>
      <c r="K25" s="122">
        <f t="shared" si="6"/>
        <v>1.8221356501664451E-2</v>
      </c>
      <c r="L25" s="125">
        <v>240723522.34</v>
      </c>
      <c r="M25" s="122">
        <f t="shared" si="7"/>
        <v>3.5218964126792561E-2</v>
      </c>
    </row>
    <row r="26" spans="2:13">
      <c r="B26" s="107" t="s">
        <v>37</v>
      </c>
      <c r="C26" s="123">
        <v>0</v>
      </c>
      <c r="D26" s="122">
        <f t="shared" si="4"/>
        <v>0</v>
      </c>
      <c r="E26" s="123">
        <v>0</v>
      </c>
      <c r="F26" s="122">
        <f t="shared" si="5"/>
        <v>0</v>
      </c>
      <c r="H26" s="58" t="s">
        <v>106</v>
      </c>
      <c r="I26" s="75"/>
      <c r="J26" s="124">
        <v>1378</v>
      </c>
      <c r="K26" s="122">
        <f t="shared" si="6"/>
        <v>1.4201939626297292E-2</v>
      </c>
      <c r="L26" s="125">
        <v>179701125.75</v>
      </c>
      <c r="M26" s="122">
        <f t="shared" si="7"/>
        <v>2.6291105413431569E-2</v>
      </c>
    </row>
    <row r="27" spans="2:13" ht="12.75" thickBot="1">
      <c r="B27" s="107" t="s">
        <v>38</v>
      </c>
      <c r="C27" s="123">
        <v>0</v>
      </c>
      <c r="D27" s="122">
        <f t="shared" si="4"/>
        <v>0</v>
      </c>
      <c r="E27" s="123">
        <v>0</v>
      </c>
      <c r="F27" s="122">
        <f t="shared" si="5"/>
        <v>0</v>
      </c>
      <c r="H27" s="58" t="s">
        <v>107</v>
      </c>
      <c r="I27" s="75"/>
      <c r="J27" s="124">
        <v>77</v>
      </c>
      <c r="K27" s="122">
        <f t="shared" si="6"/>
        <v>7.935771779571056E-4</v>
      </c>
      <c r="L27" s="125">
        <v>11730359.159999998</v>
      </c>
      <c r="M27" s="122">
        <f t="shared" si="7"/>
        <v>1.7162057718103781E-3</v>
      </c>
    </row>
    <row r="28" spans="2:13" ht="12.75" thickBot="1">
      <c r="B28" s="107" t="s">
        <v>39</v>
      </c>
      <c r="C28" s="123">
        <v>234</v>
      </c>
      <c r="D28" s="122">
        <f t="shared" si="4"/>
        <v>2.4116501252202951E-3</v>
      </c>
      <c r="E28" s="123">
        <v>24179659.82</v>
      </c>
      <c r="F28" s="122">
        <f t="shared" si="5"/>
        <v>3.5375960085688891E-3</v>
      </c>
      <c r="H28" s="99" t="s">
        <v>13</v>
      </c>
      <c r="I28" s="127"/>
      <c r="J28" s="126">
        <f>+SUM(J19:J27)</f>
        <v>97029</v>
      </c>
      <c r="K28" s="492">
        <f>+SUM(K19:K27)</f>
        <v>1.0000000000000002</v>
      </c>
      <c r="L28" s="126">
        <f>+SUM(L19:L27)</f>
        <v>6835054020.1400013</v>
      </c>
      <c r="M28" s="492">
        <f>+SUM(M19:M27)</f>
        <v>1</v>
      </c>
    </row>
    <row r="29" spans="2:13" ht="12" customHeight="1">
      <c r="B29" s="107" t="s">
        <v>40</v>
      </c>
      <c r="C29" s="123">
        <v>303</v>
      </c>
      <c r="D29" s="122">
        <f t="shared" si="4"/>
        <v>3.1227777262467921E-3</v>
      </c>
      <c r="E29" s="123">
        <v>30301460.920000002</v>
      </c>
      <c r="F29" s="122">
        <f t="shared" si="5"/>
        <v>4.4332438091512476E-3</v>
      </c>
      <c r="H29" s="540" t="s">
        <v>597</v>
      </c>
      <c r="I29" s="540"/>
      <c r="J29" s="540"/>
      <c r="K29" s="540"/>
      <c r="L29" s="540"/>
      <c r="M29" s="540"/>
    </row>
    <row r="30" spans="2:13" ht="12" customHeight="1">
      <c r="B30" s="107" t="s">
        <v>41</v>
      </c>
      <c r="C30" s="123">
        <v>334</v>
      </c>
      <c r="D30" s="122">
        <f t="shared" si="4"/>
        <v>3.4422698368528994E-3</v>
      </c>
      <c r="E30" s="123">
        <v>33816380</v>
      </c>
      <c r="F30" s="122">
        <f t="shared" si="5"/>
        <v>4.9474927192027307E-3</v>
      </c>
      <c r="H30" s="541"/>
      <c r="I30" s="541"/>
      <c r="J30" s="541"/>
      <c r="K30" s="541"/>
      <c r="L30" s="541"/>
      <c r="M30" s="541"/>
    </row>
    <row r="31" spans="2:13" ht="12.75" thickBot="1">
      <c r="B31" s="107" t="s">
        <v>42</v>
      </c>
      <c r="C31" s="123">
        <v>1136</v>
      </c>
      <c r="D31" s="122">
        <f t="shared" si="4"/>
        <v>1.1707839924146389E-2</v>
      </c>
      <c r="E31" s="123">
        <v>100340976.33</v>
      </c>
      <c r="F31" s="122">
        <f t="shared" si="5"/>
        <v>1.4680348689906149E-2</v>
      </c>
    </row>
    <row r="32" spans="2:13">
      <c r="B32" s="107" t="s">
        <v>43</v>
      </c>
      <c r="C32" s="123">
        <v>3323</v>
      </c>
      <c r="D32" s="122">
        <f t="shared" si="4"/>
        <v>3.424749301755145E-2</v>
      </c>
      <c r="E32" s="123">
        <v>256936722.47999999</v>
      </c>
      <c r="F32" s="122">
        <f t="shared" si="5"/>
        <v>3.7591030257100623E-2</v>
      </c>
      <c r="H32" s="551" t="s">
        <v>310</v>
      </c>
      <c r="I32" s="552"/>
      <c r="J32" s="65" t="s">
        <v>195</v>
      </c>
      <c r="K32" s="66" t="s">
        <v>199</v>
      </c>
      <c r="L32" s="86" t="s">
        <v>170</v>
      </c>
      <c r="M32" s="66" t="s">
        <v>199</v>
      </c>
    </row>
    <row r="33" spans="2:13" ht="12.75" thickBot="1">
      <c r="B33" s="107" t="s">
        <v>44</v>
      </c>
      <c r="C33" s="123">
        <v>2264</v>
      </c>
      <c r="D33" s="122">
        <f t="shared" si="4"/>
        <v>2.3333230271362169E-2</v>
      </c>
      <c r="E33" s="123">
        <v>179833353.00999999</v>
      </c>
      <c r="F33" s="122">
        <f t="shared" si="5"/>
        <v>2.6310450872825221E-2</v>
      </c>
      <c r="H33" s="549" t="s">
        <v>311</v>
      </c>
      <c r="I33" s="550"/>
      <c r="J33" s="70" t="s">
        <v>18</v>
      </c>
      <c r="K33" s="71" t="s">
        <v>17</v>
      </c>
      <c r="L33" s="90" t="s">
        <v>198</v>
      </c>
      <c r="M33" s="71" t="s">
        <v>171</v>
      </c>
    </row>
    <row r="34" spans="2:13">
      <c r="B34" s="107" t="s">
        <v>45</v>
      </c>
      <c r="C34" s="123">
        <v>2369</v>
      </c>
      <c r="D34" s="122">
        <f t="shared" si="4"/>
        <v>2.4415380968576404E-2</v>
      </c>
      <c r="E34" s="123">
        <v>167174416.94</v>
      </c>
      <c r="F34" s="122">
        <f t="shared" si="5"/>
        <v>2.4458390006488324E-2</v>
      </c>
      <c r="H34" s="166" t="s">
        <v>23</v>
      </c>
      <c r="I34" s="93"/>
      <c r="J34" s="118">
        <v>5290</v>
      </c>
      <c r="K34" s="76">
        <f>+J34/$J$43</f>
        <v>5.4519782745364787E-2</v>
      </c>
      <c r="L34" s="74">
        <v>132678870.87</v>
      </c>
      <c r="M34" s="76">
        <f>+L34/$L$43</f>
        <v>1.9411532151618956E-2</v>
      </c>
    </row>
    <row r="35" spans="2:13">
      <c r="B35" s="107" t="s">
        <v>46</v>
      </c>
      <c r="C35" s="123">
        <v>1046</v>
      </c>
      <c r="D35" s="122">
        <f t="shared" si="4"/>
        <v>1.0780282183677044E-2</v>
      </c>
      <c r="E35" s="123">
        <v>88169274.519999996</v>
      </c>
      <c r="F35" s="122">
        <f t="shared" si="5"/>
        <v>1.2899572448177091E-2</v>
      </c>
      <c r="H35" s="166" t="s">
        <v>24</v>
      </c>
      <c r="I35" s="97"/>
      <c r="J35" s="118">
        <v>21677</v>
      </c>
      <c r="K35" s="76">
        <f t="shared" ref="K35:K42" si="8">+J35/$J$43</f>
        <v>0.22340743489059972</v>
      </c>
      <c r="L35" s="74">
        <v>950756677.4000001</v>
      </c>
      <c r="M35" s="76">
        <f t="shared" ref="M35:M42" si="9">+L35/$L$43</f>
        <v>0.13910009702901016</v>
      </c>
    </row>
    <row r="36" spans="2:13">
      <c r="B36" s="107" t="s">
        <v>47</v>
      </c>
      <c r="C36" s="123">
        <v>2217</v>
      </c>
      <c r="D36" s="122">
        <f t="shared" si="4"/>
        <v>2.2848839006894845E-2</v>
      </c>
      <c r="E36" s="123">
        <v>197795271.08000001</v>
      </c>
      <c r="F36" s="122">
        <f t="shared" si="5"/>
        <v>2.8938362520205606E-2</v>
      </c>
      <c r="H36" s="166" t="s">
        <v>25</v>
      </c>
      <c r="I36" s="97"/>
      <c r="J36" s="118">
        <v>34537</v>
      </c>
      <c r="K36" s="76">
        <f t="shared" si="8"/>
        <v>0.35594512980655268</v>
      </c>
      <c r="L36" s="74">
        <v>2555265500.9400001</v>
      </c>
      <c r="M36" s="76">
        <f t="shared" si="9"/>
        <v>0.37384715518132239</v>
      </c>
    </row>
    <row r="37" spans="2:13">
      <c r="B37" s="107" t="s">
        <v>48</v>
      </c>
      <c r="C37" s="123">
        <v>5209</v>
      </c>
      <c r="D37" s="122">
        <f t="shared" si="4"/>
        <v>5.3684980778942376E-2</v>
      </c>
      <c r="E37" s="123">
        <v>534709386.38999999</v>
      </c>
      <c r="F37" s="122">
        <f t="shared" si="5"/>
        <v>7.8230455065086343E-2</v>
      </c>
      <c r="H37" s="166" t="s">
        <v>26</v>
      </c>
      <c r="I37" s="97"/>
      <c r="J37" s="118">
        <v>6239</v>
      </c>
      <c r="K37" s="76">
        <f t="shared" si="8"/>
        <v>6.4300363808758212E-2</v>
      </c>
      <c r="L37" s="74">
        <v>544910018.53999996</v>
      </c>
      <c r="M37" s="76">
        <f t="shared" si="9"/>
        <v>7.9722854703764098E-2</v>
      </c>
    </row>
    <row r="38" spans="2:13">
      <c r="B38" s="107" t="s">
        <v>49</v>
      </c>
      <c r="C38" s="123">
        <v>7921</v>
      </c>
      <c r="D38" s="122">
        <f t="shared" si="4"/>
        <v>8.1635387358418618E-2</v>
      </c>
      <c r="E38" s="123">
        <v>773358588.26999998</v>
      </c>
      <c r="F38" s="122">
        <f t="shared" si="5"/>
        <v>0.11314593651948338</v>
      </c>
      <c r="H38" s="166" t="s">
        <v>27</v>
      </c>
      <c r="I38" s="97"/>
      <c r="J38" s="118">
        <v>8722</v>
      </c>
      <c r="K38" s="76">
        <f t="shared" si="8"/>
        <v>8.9890651248595785E-2</v>
      </c>
      <c r="L38" s="74">
        <v>833497612.97000003</v>
      </c>
      <c r="M38" s="76">
        <f t="shared" si="9"/>
        <v>0.12194455384171606</v>
      </c>
    </row>
    <row r="39" spans="2:13">
      <c r="B39" s="107" t="s">
        <v>50</v>
      </c>
      <c r="C39" s="123">
        <v>8284</v>
      </c>
      <c r="D39" s="122">
        <f t="shared" si="4"/>
        <v>8.5376536911644971E-2</v>
      </c>
      <c r="E39" s="123">
        <v>756618051.50999999</v>
      </c>
      <c r="F39" s="122">
        <f t="shared" si="5"/>
        <v>0.11069671860391565</v>
      </c>
      <c r="H39" s="166" t="s">
        <v>28</v>
      </c>
      <c r="I39" s="97"/>
      <c r="J39" s="118">
        <v>12837</v>
      </c>
      <c r="K39" s="76">
        <f t="shared" si="8"/>
        <v>0.13230065238227745</v>
      </c>
      <c r="L39" s="74">
        <v>1208024067.54</v>
      </c>
      <c r="M39" s="76">
        <f t="shared" si="9"/>
        <v>0.17673950549336789</v>
      </c>
    </row>
    <row r="40" spans="2:13">
      <c r="B40" s="107" t="s">
        <v>51</v>
      </c>
      <c r="C40" s="123">
        <v>9920</v>
      </c>
      <c r="D40" s="122">
        <f t="shared" si="4"/>
        <v>0.10223747539395439</v>
      </c>
      <c r="E40" s="123">
        <v>855395568.26999998</v>
      </c>
      <c r="F40" s="122">
        <f t="shared" si="5"/>
        <v>0.12514832593122349</v>
      </c>
      <c r="H40" s="166" t="s">
        <v>29</v>
      </c>
      <c r="I40" s="97"/>
      <c r="J40" s="118">
        <v>7727</v>
      </c>
      <c r="K40" s="76">
        <f t="shared" si="8"/>
        <v>7.963598511785136E-2</v>
      </c>
      <c r="L40" s="74">
        <v>609921271.88</v>
      </c>
      <c r="M40" s="76">
        <f t="shared" si="9"/>
        <v>8.92343015992004E-2</v>
      </c>
    </row>
    <row r="41" spans="2:13">
      <c r="B41" s="107" t="s">
        <v>52</v>
      </c>
      <c r="C41" s="123">
        <v>11846</v>
      </c>
      <c r="D41" s="122">
        <f t="shared" si="4"/>
        <v>0.12208721103999835</v>
      </c>
      <c r="E41" s="123">
        <v>907399551.44000006</v>
      </c>
      <c r="F41" s="122">
        <f t="shared" si="5"/>
        <v>0.13275674907122595</v>
      </c>
      <c r="H41" s="166" t="s">
        <v>162</v>
      </c>
      <c r="I41" s="97"/>
      <c r="J41" s="118">
        <v>0</v>
      </c>
      <c r="K41" s="76">
        <f t="shared" si="8"/>
        <v>0</v>
      </c>
      <c r="L41" s="74">
        <v>0</v>
      </c>
      <c r="M41" s="76">
        <f t="shared" si="9"/>
        <v>0</v>
      </c>
    </row>
    <row r="42" spans="2:13" ht="12.75" thickBot="1">
      <c r="B42" s="107" t="s">
        <v>53</v>
      </c>
      <c r="C42" s="123">
        <v>7145</v>
      </c>
      <c r="D42" s="122">
        <f t="shared" si="4"/>
        <v>7.36377783961496E-2</v>
      </c>
      <c r="E42" s="123">
        <v>467820200.30000001</v>
      </c>
      <c r="F42" s="122">
        <f t="shared" si="5"/>
        <v>6.8444257927081878E-2</v>
      </c>
      <c r="H42" s="166" t="s">
        <v>107</v>
      </c>
      <c r="I42" s="97"/>
      <c r="J42" s="118">
        <v>0</v>
      </c>
      <c r="K42" s="76">
        <f t="shared" si="8"/>
        <v>0</v>
      </c>
      <c r="L42" s="74">
        <v>0</v>
      </c>
      <c r="M42" s="76">
        <f t="shared" si="9"/>
        <v>0</v>
      </c>
    </row>
    <row r="43" spans="2:13" ht="12.75" thickBot="1">
      <c r="B43" s="107" t="s">
        <v>54</v>
      </c>
      <c r="C43" s="123">
        <v>2009</v>
      </c>
      <c r="D43" s="122">
        <f t="shared" si="4"/>
        <v>2.0705150006699029E-2</v>
      </c>
      <c r="E43" s="123">
        <v>124350190.31</v>
      </c>
      <c r="F43" s="122">
        <f t="shared" si="5"/>
        <v>1.819300768415185E-2</v>
      </c>
      <c r="H43" s="99" t="s">
        <v>13</v>
      </c>
      <c r="I43" s="100"/>
      <c r="J43" s="77">
        <f>+SUM(J34:J42)</f>
        <v>97029</v>
      </c>
      <c r="K43" s="492">
        <f>+SUM(K34:K42)</f>
        <v>1</v>
      </c>
      <c r="L43" s="77">
        <f>+SUM(L34:L42)</f>
        <v>6835054020.1400003</v>
      </c>
      <c r="M43" s="492">
        <f>+SUM(M34:M42)</f>
        <v>1</v>
      </c>
    </row>
    <row r="44" spans="2:13" ht="12" customHeight="1">
      <c r="B44" s="107" t="s">
        <v>55</v>
      </c>
      <c r="C44" s="123">
        <v>4179</v>
      </c>
      <c r="D44" s="122">
        <f t="shared" si="4"/>
        <v>4.3069597749126547E-2</v>
      </c>
      <c r="E44" s="123">
        <v>204205222.69999999</v>
      </c>
      <c r="F44" s="122">
        <f t="shared" si="5"/>
        <v>2.9876168073916312E-2</v>
      </c>
      <c r="H44" s="540" t="s">
        <v>598</v>
      </c>
      <c r="I44" s="540"/>
      <c r="J44" s="540"/>
      <c r="K44" s="540"/>
      <c r="L44" s="540"/>
      <c r="M44" s="540"/>
    </row>
    <row r="45" spans="2:13">
      <c r="B45" s="107" t="s">
        <v>56</v>
      </c>
      <c r="C45" s="123">
        <v>5247</v>
      </c>
      <c r="D45" s="122">
        <f t="shared" si="4"/>
        <v>5.4076616269362769E-2</v>
      </c>
      <c r="E45" s="123">
        <v>256838035.11000001</v>
      </c>
      <c r="F45" s="122">
        <f t="shared" si="5"/>
        <v>3.7576591838661036E-2</v>
      </c>
      <c r="H45" s="541"/>
      <c r="I45" s="541"/>
      <c r="J45" s="541"/>
      <c r="K45" s="541"/>
      <c r="L45" s="541"/>
      <c r="M45" s="541"/>
    </row>
    <row r="46" spans="2:13">
      <c r="B46" s="107" t="s">
        <v>57</v>
      </c>
      <c r="C46" s="123">
        <v>3814</v>
      </c>
      <c r="D46" s="122">
        <f t="shared" si="4"/>
        <v>3.9307835801667544E-2</v>
      </c>
      <c r="E46" s="123">
        <v>180084534.94999999</v>
      </c>
      <c r="F46" s="122">
        <f t="shared" si="5"/>
        <v>2.6347199951802486E-2</v>
      </c>
    </row>
    <row r="47" spans="2:13">
      <c r="B47" s="107" t="s">
        <v>58</v>
      </c>
      <c r="C47" s="123">
        <v>1786</v>
      </c>
      <c r="D47" s="122">
        <f t="shared" si="4"/>
        <v>1.8406868049758319E-2</v>
      </c>
      <c r="E47" s="123">
        <v>88340419.090000004</v>
      </c>
      <c r="F47" s="122">
        <f t="shared" si="5"/>
        <v>1.2924611689929345E-2</v>
      </c>
      <c r="I47" s="154"/>
    </row>
    <row r="48" spans="2:13">
      <c r="B48" s="107" t="s">
        <v>59</v>
      </c>
      <c r="C48" s="123">
        <v>1730</v>
      </c>
      <c r="D48" s="122">
        <f t="shared" si="4"/>
        <v>1.7829721011244061E-2</v>
      </c>
      <c r="E48" s="123">
        <v>86614392.120000005</v>
      </c>
      <c r="F48" s="122">
        <f t="shared" si="5"/>
        <v>1.2672085965200012E-2</v>
      </c>
    </row>
    <row r="49" spans="2:6" ht="12.75" thickBot="1">
      <c r="B49" s="110" t="s">
        <v>60</v>
      </c>
      <c r="C49" s="123">
        <v>14713</v>
      </c>
      <c r="D49" s="122">
        <f t="shared" si="4"/>
        <v>0.15163507817250513</v>
      </c>
      <c r="E49" s="123">
        <v>520772364.58000004</v>
      </c>
      <c r="F49" s="122">
        <f t="shared" si="5"/>
        <v>7.6191404346696481E-2</v>
      </c>
    </row>
    <row r="50" spans="2:6" ht="12.75" thickBot="1">
      <c r="B50" s="244" t="s">
        <v>13</v>
      </c>
      <c r="C50" s="126">
        <f>+SUM(C19:C49)</f>
        <v>97029</v>
      </c>
      <c r="D50" s="492">
        <f>+SUM(D19:D49)</f>
        <v>0.99999999999999989</v>
      </c>
      <c r="E50" s="126">
        <f>+SUM(E19:E49)</f>
        <v>6835054020.1399994</v>
      </c>
      <c r="F50" s="492">
        <f>+SUM(F19:F49)</f>
        <v>1.0000000000000002</v>
      </c>
    </row>
    <row r="51" spans="2:6" ht="12" customHeight="1">
      <c r="B51" s="556" t="s">
        <v>599</v>
      </c>
      <c r="C51" s="557"/>
      <c r="D51" s="557"/>
      <c r="E51" s="557"/>
      <c r="F51" s="557"/>
    </row>
    <row r="52" spans="2:6">
      <c r="B52" s="558"/>
      <c r="C52" s="558"/>
      <c r="D52" s="558"/>
      <c r="E52" s="558"/>
      <c r="F52" s="558"/>
    </row>
  </sheetData>
  <mergeCells count="11">
    <mergeCell ref="B51:F52"/>
    <mergeCell ref="B14:F15"/>
    <mergeCell ref="H14:M15"/>
    <mergeCell ref="H2:I2"/>
    <mergeCell ref="H3:I3"/>
    <mergeCell ref="H17:I17"/>
    <mergeCell ref="H18:I18"/>
    <mergeCell ref="H32:I32"/>
    <mergeCell ref="H33:I33"/>
    <mergeCell ref="H44:M45"/>
    <mergeCell ref="H29:M30"/>
  </mergeCells>
  <pageMargins left="0" right="0" top="0.74803149606299213" bottom="0.74803149606299213" header="0.31496062992125984" footer="0.31496062992125984"/>
  <pageSetup paperSize="8" scale="70" orientation="landscape" r:id="rId1"/>
  <headerFooter>
    <oddHeader>&amp;CFosse Master Trust Investors' Report - March 2017</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2:W69"/>
  <sheetViews>
    <sheetView showGridLines="0" showRuler="0" view="pageLayout" topLeftCell="A6" zoomScaleNormal="70" zoomScaleSheetLayoutView="70" workbookViewId="0">
      <selection activeCell="J30" sqref="J30"/>
    </sheetView>
  </sheetViews>
  <sheetFormatPr defaultColWidth="9.140625" defaultRowHeight="12"/>
  <cols>
    <col min="1" max="1" width="6.42578125" style="214" customWidth="1"/>
    <col min="2" max="2" width="13.28515625" style="214" customWidth="1"/>
    <col min="3" max="4" width="16.140625" style="214" customWidth="1"/>
    <col min="5" max="6" width="20.140625" style="214" customWidth="1"/>
    <col min="7" max="7" width="11.140625" style="214" customWidth="1"/>
    <col min="8" max="8" width="12.28515625" style="214" customWidth="1"/>
    <col min="9" max="9" width="18.28515625" style="214" customWidth="1"/>
    <col min="10" max="10" width="19" style="214" customWidth="1"/>
    <col min="11" max="11" width="16.7109375" style="214" customWidth="1"/>
    <col min="12" max="12" width="19.140625" style="214" customWidth="1"/>
    <col min="13" max="13" width="14.85546875" style="214" bestFit="1" customWidth="1"/>
    <col min="14" max="14" width="17.5703125" style="214" customWidth="1"/>
    <col min="15" max="15" width="23.7109375" style="214" customWidth="1"/>
    <col min="16" max="16" width="13" style="214" customWidth="1"/>
    <col min="17" max="17" width="12.5703125" style="214" customWidth="1"/>
    <col min="18" max="19" width="11.140625" style="214" customWidth="1"/>
    <col min="20" max="20" width="11.7109375" style="214" bestFit="1" customWidth="1"/>
    <col min="21" max="21" width="5.42578125" style="214" customWidth="1"/>
    <col min="22" max="16384" width="9.140625" style="214"/>
  </cols>
  <sheetData>
    <row r="2" spans="2:20" ht="12.75" thickBot="1">
      <c r="B2" s="36" t="s">
        <v>489</v>
      </c>
      <c r="C2" s="159"/>
      <c r="D2" s="159"/>
      <c r="E2" s="159"/>
      <c r="F2" s="159"/>
      <c r="G2" s="159"/>
      <c r="H2" s="159"/>
      <c r="I2" s="159"/>
      <c r="J2" s="159"/>
      <c r="K2" s="159"/>
      <c r="L2" s="159"/>
      <c r="M2" s="159"/>
      <c r="N2" s="159"/>
      <c r="O2" s="159"/>
      <c r="P2" s="159"/>
      <c r="Q2" s="159"/>
      <c r="R2" s="159"/>
      <c r="S2" s="159"/>
      <c r="T2" s="159"/>
    </row>
    <row r="3" spans="2:20">
      <c r="B3" s="135"/>
      <c r="C3" s="160"/>
      <c r="D3" s="160"/>
      <c r="E3" s="160"/>
      <c r="F3" s="160"/>
      <c r="G3" s="160"/>
      <c r="H3" s="160"/>
      <c r="I3" s="160"/>
      <c r="J3" s="160"/>
      <c r="K3" s="160"/>
      <c r="L3" s="160"/>
      <c r="M3" s="160"/>
      <c r="N3" s="160"/>
      <c r="O3" s="160"/>
      <c r="P3" s="160"/>
      <c r="Q3" s="160"/>
      <c r="R3" s="160"/>
      <c r="S3" s="160"/>
      <c r="T3" s="160"/>
    </row>
    <row r="4" spans="2:20">
      <c r="B4" s="128"/>
      <c r="C4" s="129"/>
      <c r="D4" s="129"/>
      <c r="E4" s="161"/>
      <c r="F4" s="161"/>
      <c r="G4" s="161"/>
      <c r="H4" s="161"/>
      <c r="I4" s="161"/>
      <c r="J4" s="161"/>
      <c r="K4" s="161"/>
      <c r="L4" s="161"/>
      <c r="M4" s="161"/>
      <c r="N4" s="161"/>
      <c r="O4" s="161"/>
      <c r="P4" s="161"/>
      <c r="Q4" s="161"/>
      <c r="R4" s="185"/>
      <c r="S4" s="185"/>
    </row>
    <row r="5" spans="2:20">
      <c r="B5" s="128"/>
      <c r="C5" s="129"/>
      <c r="D5" s="129"/>
      <c r="E5" s="161"/>
      <c r="F5" s="161"/>
      <c r="G5" s="161"/>
      <c r="H5" s="161"/>
      <c r="I5" s="161"/>
      <c r="J5" s="161"/>
      <c r="K5" s="161"/>
      <c r="L5" s="161"/>
      <c r="M5" s="161"/>
      <c r="N5" s="161"/>
      <c r="O5" s="161"/>
      <c r="P5" s="161"/>
      <c r="Q5" s="161"/>
      <c r="R5" s="185"/>
      <c r="S5" s="185"/>
    </row>
    <row r="6" spans="2:20">
      <c r="B6" s="128" t="s">
        <v>405</v>
      </c>
      <c r="C6" s="129">
        <v>40249</v>
      </c>
      <c r="D6" s="129"/>
      <c r="E6" s="161"/>
      <c r="F6" s="128" t="s">
        <v>206</v>
      </c>
      <c r="G6" s="161"/>
      <c r="H6" s="161"/>
      <c r="I6" s="161"/>
      <c r="J6" s="161"/>
      <c r="K6" s="161"/>
      <c r="L6" s="161"/>
      <c r="M6" s="161"/>
      <c r="N6" s="161"/>
      <c r="O6" s="161"/>
      <c r="P6" s="161"/>
      <c r="Q6" s="161"/>
      <c r="R6" s="186"/>
      <c r="S6" s="186"/>
    </row>
    <row r="7" spans="2:20" ht="12.75" thickBot="1">
      <c r="B7" s="161"/>
      <c r="C7" s="161"/>
      <c r="D7" s="161"/>
      <c r="E7" s="161"/>
      <c r="F7" s="161"/>
      <c r="G7" s="161"/>
      <c r="H7" s="161"/>
      <c r="I7" s="161"/>
      <c r="J7" s="161"/>
      <c r="K7" s="161"/>
      <c r="L7" s="161"/>
      <c r="M7" s="161"/>
      <c r="N7" s="161"/>
      <c r="O7" s="161"/>
      <c r="P7" s="161"/>
      <c r="Q7" s="161"/>
      <c r="R7" s="186"/>
      <c r="S7" s="186"/>
    </row>
    <row r="8" spans="2:20" s="478" customFormat="1" ht="36.75" thickBot="1">
      <c r="B8" s="475" t="s">
        <v>207</v>
      </c>
      <c r="C8" s="476" t="s">
        <v>487</v>
      </c>
      <c r="D8" s="476" t="s">
        <v>471</v>
      </c>
      <c r="E8" s="476" t="s">
        <v>118</v>
      </c>
      <c r="F8" s="477" t="s">
        <v>293</v>
      </c>
      <c r="G8" s="476" t="s">
        <v>119</v>
      </c>
      <c r="H8" s="476" t="s">
        <v>218</v>
      </c>
      <c r="I8" s="476" t="s">
        <v>120</v>
      </c>
      <c r="J8" s="476" t="s">
        <v>121</v>
      </c>
      <c r="K8" s="476" t="s">
        <v>122</v>
      </c>
      <c r="L8" s="476" t="s">
        <v>123</v>
      </c>
      <c r="M8" s="476" t="s">
        <v>124</v>
      </c>
      <c r="N8" s="476" t="s">
        <v>125</v>
      </c>
      <c r="O8" s="476" t="s">
        <v>216</v>
      </c>
      <c r="P8" s="476" t="s">
        <v>126</v>
      </c>
      <c r="Q8" s="476" t="s">
        <v>127</v>
      </c>
      <c r="R8" s="476" t="s">
        <v>128</v>
      </c>
      <c r="S8" s="476" t="s">
        <v>129</v>
      </c>
      <c r="T8" s="476" t="s">
        <v>273</v>
      </c>
    </row>
    <row r="9" spans="2:20">
      <c r="B9" s="130"/>
      <c r="C9" s="130"/>
      <c r="D9" s="130"/>
      <c r="E9" s="130"/>
      <c r="F9" s="130"/>
      <c r="G9" s="130"/>
      <c r="H9" s="130"/>
      <c r="I9" s="130"/>
      <c r="J9" s="130"/>
      <c r="K9" s="130"/>
      <c r="L9" s="130"/>
      <c r="M9" s="130"/>
      <c r="N9" s="130"/>
      <c r="O9" s="130"/>
      <c r="P9" s="130"/>
      <c r="Q9" s="130"/>
      <c r="R9" s="130"/>
      <c r="S9" s="130"/>
      <c r="T9" s="130"/>
    </row>
    <row r="10" spans="2:20">
      <c r="B10" s="130" t="s">
        <v>108</v>
      </c>
      <c r="C10" s="130" t="s">
        <v>209</v>
      </c>
      <c r="D10" s="130" t="s">
        <v>209</v>
      </c>
      <c r="E10" s="130" t="s">
        <v>109</v>
      </c>
      <c r="F10" s="130" t="s">
        <v>109</v>
      </c>
      <c r="G10" s="130" t="s">
        <v>115</v>
      </c>
      <c r="H10" s="130"/>
      <c r="I10" s="265">
        <v>205000000</v>
      </c>
      <c r="J10" s="265">
        <v>-205000000</v>
      </c>
      <c r="K10" s="421">
        <v>0</v>
      </c>
      <c r="L10" s="265" t="s">
        <v>116</v>
      </c>
      <c r="M10" s="427">
        <v>1.2E-2</v>
      </c>
      <c r="N10" s="427" t="s">
        <v>511</v>
      </c>
      <c r="O10" s="427" t="s">
        <v>511</v>
      </c>
      <c r="P10" s="427" t="s">
        <v>511</v>
      </c>
      <c r="Q10" s="425">
        <v>0</v>
      </c>
      <c r="R10" s="282">
        <v>42005</v>
      </c>
      <c r="S10" s="282">
        <v>56540</v>
      </c>
      <c r="T10" s="282" t="s">
        <v>271</v>
      </c>
    </row>
    <row r="11" spans="2:20">
      <c r="B11" s="130" t="s">
        <v>111</v>
      </c>
      <c r="C11" s="130" t="s">
        <v>210</v>
      </c>
      <c r="D11" s="130" t="s">
        <v>210</v>
      </c>
      <c r="E11" s="130" t="s">
        <v>109</v>
      </c>
      <c r="F11" s="130" t="s">
        <v>109</v>
      </c>
      <c r="G11" s="130" t="s">
        <v>113</v>
      </c>
      <c r="H11" s="283">
        <v>1.1057995870944342</v>
      </c>
      <c r="I11" s="265">
        <v>775000000</v>
      </c>
      <c r="J11" s="265">
        <v>-775000000</v>
      </c>
      <c r="K11" s="421">
        <v>0</v>
      </c>
      <c r="L11" s="265" t="s">
        <v>490</v>
      </c>
      <c r="M11" s="427">
        <v>1.2E-2</v>
      </c>
      <c r="N11" s="427" t="s">
        <v>511</v>
      </c>
      <c r="O11" s="427" t="s">
        <v>511</v>
      </c>
      <c r="P11" s="427" t="s">
        <v>511</v>
      </c>
      <c r="Q11" s="425">
        <v>0</v>
      </c>
      <c r="R11" s="282">
        <v>42005</v>
      </c>
      <c r="S11" s="282">
        <v>56540</v>
      </c>
      <c r="T11" s="282" t="s">
        <v>271</v>
      </c>
    </row>
    <row r="12" spans="2:20">
      <c r="B12" s="130" t="s">
        <v>112</v>
      </c>
      <c r="C12" s="130" t="s">
        <v>212</v>
      </c>
      <c r="D12" s="130" t="s">
        <v>212</v>
      </c>
      <c r="E12" s="130" t="s">
        <v>109</v>
      </c>
      <c r="F12" s="130" t="s">
        <v>109</v>
      </c>
      <c r="G12" s="130" t="s">
        <v>115</v>
      </c>
      <c r="H12" s="333"/>
      <c r="I12" s="265">
        <v>525000000</v>
      </c>
      <c r="J12" s="265">
        <v>-525000000</v>
      </c>
      <c r="K12" s="421">
        <v>0</v>
      </c>
      <c r="L12" s="265" t="s">
        <v>512</v>
      </c>
      <c r="M12" s="427">
        <v>0</v>
      </c>
      <c r="N12" s="427" t="s">
        <v>511</v>
      </c>
      <c r="O12" s="424" t="s">
        <v>511</v>
      </c>
      <c r="P12" s="424" t="s">
        <v>511</v>
      </c>
      <c r="Q12" s="425">
        <v>0</v>
      </c>
      <c r="R12" s="282">
        <v>42736</v>
      </c>
      <c r="S12" s="282">
        <v>56540</v>
      </c>
      <c r="T12" s="282" t="s">
        <v>272</v>
      </c>
    </row>
    <row r="13" spans="2:20">
      <c r="B13" s="130" t="s">
        <v>208</v>
      </c>
      <c r="C13" s="130" t="s">
        <v>211</v>
      </c>
      <c r="D13" s="130" t="s">
        <v>211</v>
      </c>
      <c r="E13" s="130" t="s">
        <v>213</v>
      </c>
      <c r="F13" s="130" t="s">
        <v>213</v>
      </c>
      <c r="G13" s="130" t="s">
        <v>115</v>
      </c>
      <c r="H13" s="333"/>
      <c r="I13" s="265">
        <v>389000000</v>
      </c>
      <c r="J13" s="265">
        <v>-389000000</v>
      </c>
      <c r="K13" s="421">
        <v>0</v>
      </c>
      <c r="L13" s="265" t="s">
        <v>116</v>
      </c>
      <c r="M13" s="427">
        <v>8.9999999999999993E-3</v>
      </c>
      <c r="N13" s="427" t="s">
        <v>511</v>
      </c>
      <c r="O13" s="427" t="s">
        <v>511</v>
      </c>
      <c r="P13" s="427" t="s">
        <v>511</v>
      </c>
      <c r="Q13" s="425">
        <v>0</v>
      </c>
      <c r="R13" s="282">
        <v>42736</v>
      </c>
      <c r="S13" s="282">
        <v>56540</v>
      </c>
      <c r="T13" s="282" t="s">
        <v>272</v>
      </c>
    </row>
    <row r="14" spans="2:20" ht="12.75" thickBot="1">
      <c r="B14" s="131"/>
      <c r="C14" s="131"/>
      <c r="D14" s="131"/>
      <c r="E14" s="131"/>
      <c r="F14" s="131"/>
      <c r="G14" s="131"/>
      <c r="H14" s="284"/>
      <c r="I14" s="131"/>
      <c r="J14" s="131"/>
      <c r="K14" s="131"/>
      <c r="L14" s="131"/>
      <c r="M14" s="131"/>
      <c r="N14" s="131"/>
      <c r="O14" s="131"/>
      <c r="P14" s="131"/>
      <c r="Q14" s="131"/>
      <c r="R14" s="131"/>
      <c r="S14" s="131"/>
      <c r="T14" s="131"/>
    </row>
    <row r="15" spans="2:20">
      <c r="B15" s="101"/>
      <c r="C15" s="101"/>
      <c r="D15" s="101"/>
      <c r="E15" s="101"/>
      <c r="F15" s="101"/>
      <c r="G15" s="187"/>
      <c r="H15" s="101"/>
      <c r="I15" s="101"/>
      <c r="J15" s="101"/>
      <c r="K15" s="101"/>
      <c r="L15" s="101"/>
      <c r="M15" s="101"/>
      <c r="N15" s="101"/>
      <c r="O15" s="101"/>
      <c r="P15" s="101"/>
      <c r="Q15" s="101"/>
      <c r="R15" s="101"/>
      <c r="S15" s="101"/>
    </row>
    <row r="16" spans="2:20">
      <c r="B16" s="101"/>
      <c r="C16" s="101"/>
      <c r="D16" s="161"/>
      <c r="E16" s="101"/>
      <c r="F16" s="101"/>
      <c r="G16" s="187"/>
      <c r="H16" s="101"/>
      <c r="I16" s="101"/>
      <c r="J16" s="101"/>
      <c r="K16" s="101"/>
      <c r="L16" s="101"/>
      <c r="M16" s="101"/>
      <c r="N16" s="101"/>
      <c r="O16" s="101"/>
      <c r="P16" s="101"/>
      <c r="Q16" s="101"/>
      <c r="R16" s="101"/>
      <c r="S16" s="101"/>
    </row>
    <row r="17" spans="2:20">
      <c r="B17" s="128" t="s">
        <v>405</v>
      </c>
      <c r="C17" s="129">
        <v>40883</v>
      </c>
      <c r="D17" s="129"/>
      <c r="E17" s="161"/>
      <c r="F17" s="132" t="s">
        <v>308</v>
      </c>
      <c r="G17" s="160"/>
      <c r="H17" s="101"/>
      <c r="I17" s="101"/>
      <c r="J17" s="101"/>
      <c r="K17" s="101"/>
      <c r="L17" s="101"/>
      <c r="M17" s="188"/>
      <c r="N17" s="188"/>
      <c r="O17" s="189"/>
      <c r="P17" s="190"/>
      <c r="Q17" s="160"/>
      <c r="R17" s="184"/>
      <c r="S17" s="184"/>
    </row>
    <row r="18" spans="2:20" ht="12.75" thickBot="1">
      <c r="B18" s="161"/>
      <c r="C18" s="161"/>
      <c r="D18" s="161"/>
      <c r="E18" s="161"/>
      <c r="F18" s="161"/>
      <c r="G18" s="160"/>
      <c r="H18" s="101"/>
      <c r="I18" s="101"/>
      <c r="J18" s="101"/>
      <c r="K18" s="101"/>
      <c r="L18" s="101"/>
      <c r="M18" s="188"/>
      <c r="N18" s="188"/>
      <c r="O18" s="189"/>
      <c r="P18" s="190"/>
      <c r="Q18" s="160"/>
      <c r="R18" s="184"/>
      <c r="S18" s="184"/>
    </row>
    <row r="19" spans="2:20" s="478" customFormat="1" ht="36.75" thickBot="1">
      <c r="B19" s="475" t="s">
        <v>301</v>
      </c>
      <c r="C19" s="476" t="s">
        <v>487</v>
      </c>
      <c r="D19" s="476" t="s">
        <v>471</v>
      </c>
      <c r="E19" s="476" t="s">
        <v>118</v>
      </c>
      <c r="F19" s="477" t="s">
        <v>293</v>
      </c>
      <c r="G19" s="476" t="s">
        <v>119</v>
      </c>
      <c r="H19" s="476" t="s">
        <v>218</v>
      </c>
      <c r="I19" s="476" t="s">
        <v>120</v>
      </c>
      <c r="J19" s="476" t="s">
        <v>121</v>
      </c>
      <c r="K19" s="476" t="s">
        <v>122</v>
      </c>
      <c r="L19" s="476" t="s">
        <v>123</v>
      </c>
      <c r="M19" s="476" t="s">
        <v>124</v>
      </c>
      <c r="N19" s="476" t="s">
        <v>125</v>
      </c>
      <c r="O19" s="476" t="s">
        <v>216</v>
      </c>
      <c r="P19" s="476" t="s">
        <v>126</v>
      </c>
      <c r="Q19" s="476" t="s">
        <v>127</v>
      </c>
      <c r="R19" s="476" t="s">
        <v>128</v>
      </c>
      <c r="S19" s="476" t="s">
        <v>129</v>
      </c>
      <c r="T19" s="476" t="s">
        <v>273</v>
      </c>
    </row>
    <row r="20" spans="2:20">
      <c r="B20" s="84"/>
      <c r="C20" s="84"/>
      <c r="D20" s="84"/>
      <c r="E20" s="84"/>
      <c r="F20" s="241"/>
      <c r="G20" s="84"/>
      <c r="H20" s="191"/>
      <c r="I20" s="84"/>
      <c r="J20" s="84"/>
      <c r="K20" s="84"/>
      <c r="L20" s="84"/>
      <c r="M20" s="84"/>
      <c r="N20" s="84"/>
      <c r="O20" s="84"/>
      <c r="P20" s="84"/>
      <c r="Q20" s="84"/>
      <c r="R20" s="84"/>
      <c r="S20" s="84"/>
      <c r="T20" s="84"/>
    </row>
    <row r="21" spans="2:20">
      <c r="B21" s="130" t="s">
        <v>108</v>
      </c>
      <c r="C21" s="130" t="s">
        <v>302</v>
      </c>
      <c r="D21" s="130" t="s">
        <v>473</v>
      </c>
      <c r="E21" s="130" t="s">
        <v>286</v>
      </c>
      <c r="F21" s="242" t="s">
        <v>286</v>
      </c>
      <c r="G21" s="130" t="s">
        <v>110</v>
      </c>
      <c r="H21" s="283">
        <v>1.56</v>
      </c>
      <c r="I21" s="265">
        <v>350000000</v>
      </c>
      <c r="J21" s="265">
        <v>-350000000</v>
      </c>
      <c r="K21" s="421">
        <v>0</v>
      </c>
      <c r="L21" s="265" t="s">
        <v>491</v>
      </c>
      <c r="M21" s="426">
        <v>2E-3</v>
      </c>
      <c r="N21" s="427" t="s">
        <v>511</v>
      </c>
      <c r="O21" s="424" t="s">
        <v>511</v>
      </c>
      <c r="P21" s="424" t="s">
        <v>511</v>
      </c>
      <c r="Q21" s="428">
        <v>0</v>
      </c>
      <c r="R21" s="282" t="s">
        <v>213</v>
      </c>
      <c r="S21" s="282">
        <v>41200</v>
      </c>
      <c r="T21" s="282" t="s">
        <v>271</v>
      </c>
    </row>
    <row r="22" spans="2:20">
      <c r="B22" s="130" t="s">
        <v>111</v>
      </c>
      <c r="C22" s="130" t="s">
        <v>303</v>
      </c>
      <c r="D22" s="130" t="s">
        <v>474</v>
      </c>
      <c r="E22" s="130" t="s">
        <v>109</v>
      </c>
      <c r="F22" s="242" t="s">
        <v>109</v>
      </c>
      <c r="G22" s="130" t="s">
        <v>110</v>
      </c>
      <c r="H22" s="283">
        <v>1.5580000000000001</v>
      </c>
      <c r="I22" s="265">
        <v>700000000</v>
      </c>
      <c r="J22" s="265">
        <v>-700000000</v>
      </c>
      <c r="K22" s="421">
        <v>0</v>
      </c>
      <c r="L22" s="265" t="s">
        <v>492</v>
      </c>
      <c r="M22" s="426">
        <v>1.6E-2</v>
      </c>
      <c r="N22" s="427" t="s">
        <v>511</v>
      </c>
      <c r="O22" s="424" t="s">
        <v>511</v>
      </c>
      <c r="P22" s="424" t="s">
        <v>511</v>
      </c>
      <c r="Q22" s="428">
        <v>0</v>
      </c>
      <c r="R22" s="282">
        <v>42005</v>
      </c>
      <c r="S22" s="282">
        <v>56540</v>
      </c>
      <c r="T22" s="282" t="s">
        <v>271</v>
      </c>
    </row>
    <row r="23" spans="2:20">
      <c r="B23" s="130" t="s">
        <v>112</v>
      </c>
      <c r="C23" s="130" t="s">
        <v>304</v>
      </c>
      <c r="D23" s="130" t="s">
        <v>475</v>
      </c>
      <c r="E23" s="130" t="s">
        <v>109</v>
      </c>
      <c r="F23" s="242" t="s">
        <v>109</v>
      </c>
      <c r="G23" s="130" t="s">
        <v>113</v>
      </c>
      <c r="H23" s="283">
        <v>1.1305822498586773</v>
      </c>
      <c r="I23" s="265">
        <v>100000000</v>
      </c>
      <c r="J23" s="265">
        <v>-100000000</v>
      </c>
      <c r="K23" s="421">
        <v>0</v>
      </c>
      <c r="L23" s="265" t="s">
        <v>490</v>
      </c>
      <c r="M23" s="426">
        <v>1.4999999999999999E-2</v>
      </c>
      <c r="N23" s="427" t="s">
        <v>511</v>
      </c>
      <c r="O23" s="424" t="s">
        <v>511</v>
      </c>
      <c r="P23" s="424" t="s">
        <v>511</v>
      </c>
      <c r="Q23" s="428">
        <v>0</v>
      </c>
      <c r="R23" s="282">
        <v>42005</v>
      </c>
      <c r="S23" s="282">
        <v>56540</v>
      </c>
      <c r="T23" s="282" t="s">
        <v>271</v>
      </c>
    </row>
    <row r="24" spans="2:20">
      <c r="B24" s="130" t="s">
        <v>114</v>
      </c>
      <c r="C24" s="130" t="s">
        <v>305</v>
      </c>
      <c r="D24" s="130" t="s">
        <v>476</v>
      </c>
      <c r="E24" s="130" t="s">
        <v>109</v>
      </c>
      <c r="F24" s="242" t="s">
        <v>109</v>
      </c>
      <c r="G24" s="130" t="s">
        <v>110</v>
      </c>
      <c r="H24" s="283">
        <v>1.56</v>
      </c>
      <c r="I24" s="265">
        <v>300000000</v>
      </c>
      <c r="J24" s="265">
        <v>-300000000.00999999</v>
      </c>
      <c r="K24" s="421">
        <v>0</v>
      </c>
      <c r="L24" s="265" t="s">
        <v>492</v>
      </c>
      <c r="M24" s="426">
        <v>1.6500000000000001E-2</v>
      </c>
      <c r="N24" s="427" t="s">
        <v>511</v>
      </c>
      <c r="O24" s="424" t="s">
        <v>511</v>
      </c>
      <c r="P24" s="424" t="s">
        <v>511</v>
      </c>
      <c r="Q24" s="428">
        <v>0</v>
      </c>
      <c r="R24" s="282">
        <v>42370</v>
      </c>
      <c r="S24" s="282">
        <v>56540</v>
      </c>
      <c r="T24" s="282" t="s">
        <v>271</v>
      </c>
    </row>
    <row r="25" spans="2:20">
      <c r="B25" s="130" t="s">
        <v>130</v>
      </c>
      <c r="C25" s="130" t="s">
        <v>306</v>
      </c>
      <c r="D25" s="130" t="s">
        <v>477</v>
      </c>
      <c r="E25" s="130" t="s">
        <v>109</v>
      </c>
      <c r="F25" s="242" t="s">
        <v>109</v>
      </c>
      <c r="G25" s="130" t="s">
        <v>110</v>
      </c>
      <c r="H25" s="283">
        <v>1.546</v>
      </c>
      <c r="I25" s="265">
        <v>250000000</v>
      </c>
      <c r="J25" s="421">
        <f>I25-K25</f>
        <v>0</v>
      </c>
      <c r="K25" s="265">
        <v>250000000</v>
      </c>
      <c r="L25" s="265" t="s">
        <v>300</v>
      </c>
      <c r="M25" s="426">
        <v>0</v>
      </c>
      <c r="N25" s="427">
        <v>4.2500000000000003E-2</v>
      </c>
      <c r="O25" s="424" t="s">
        <v>600</v>
      </c>
      <c r="P25" s="424">
        <v>42934</v>
      </c>
      <c r="Q25" s="429">
        <v>5312500</v>
      </c>
      <c r="R25" s="282">
        <v>44562</v>
      </c>
      <c r="S25" s="282">
        <v>56540</v>
      </c>
      <c r="T25" s="282" t="s">
        <v>271</v>
      </c>
    </row>
    <row r="26" spans="2:20">
      <c r="B26" s="130" t="s">
        <v>208</v>
      </c>
      <c r="C26" s="130" t="s">
        <v>307</v>
      </c>
      <c r="D26" s="130" t="s">
        <v>472</v>
      </c>
      <c r="E26" s="130" t="s">
        <v>213</v>
      </c>
      <c r="F26" s="242" t="s">
        <v>213</v>
      </c>
      <c r="G26" s="130" t="s">
        <v>115</v>
      </c>
      <c r="H26" s="130"/>
      <c r="I26" s="265">
        <v>233965000</v>
      </c>
      <c r="J26" s="265">
        <f>K26-I26</f>
        <v>-200067000</v>
      </c>
      <c r="K26" s="265">
        <v>33898000</v>
      </c>
      <c r="L26" s="265" t="s">
        <v>116</v>
      </c>
      <c r="M26" s="426">
        <v>7.0000000000000001E-3</v>
      </c>
      <c r="N26" s="427">
        <v>1.0565E-2</v>
      </c>
      <c r="O26" s="424" t="s">
        <v>601</v>
      </c>
      <c r="P26" s="424">
        <v>42843</v>
      </c>
      <c r="Q26" s="265">
        <v>88306.61</v>
      </c>
      <c r="R26" s="282" t="s">
        <v>213</v>
      </c>
      <c r="S26" s="282">
        <v>56540</v>
      </c>
      <c r="T26" s="282" t="s">
        <v>272</v>
      </c>
    </row>
    <row r="27" spans="2:20" ht="12.75" thickBot="1">
      <c r="B27" s="131"/>
      <c r="C27" s="131"/>
      <c r="D27" s="131"/>
      <c r="E27" s="131"/>
      <c r="F27" s="243"/>
      <c r="G27" s="131"/>
      <c r="H27" s="268"/>
      <c r="I27" s="285"/>
      <c r="J27" s="285"/>
      <c r="K27" s="285"/>
      <c r="L27" s="285"/>
      <c r="M27" s="286"/>
      <c r="N27" s="287"/>
      <c r="O27" s="287"/>
      <c r="P27" s="287"/>
      <c r="Q27" s="287"/>
      <c r="R27" s="288"/>
      <c r="S27" s="288"/>
      <c r="T27" s="288"/>
    </row>
    <row r="30" spans="2:20">
      <c r="B30" s="128" t="s">
        <v>405</v>
      </c>
      <c r="C30" s="129">
        <v>41052</v>
      </c>
      <c r="D30" s="129"/>
      <c r="E30" s="161"/>
      <c r="F30" s="132" t="s">
        <v>321</v>
      </c>
      <c r="G30" s="160"/>
      <c r="H30" s="101"/>
      <c r="I30" s="101"/>
      <c r="J30" s="101"/>
      <c r="K30" s="101"/>
      <c r="L30" s="101"/>
      <c r="M30" s="188"/>
      <c r="N30" s="188"/>
      <c r="O30" s="189"/>
      <c r="P30" s="190"/>
      <c r="Q30" s="160"/>
      <c r="R30" s="184"/>
      <c r="S30" s="184"/>
    </row>
    <row r="31" spans="2:20" ht="12.75" thickBot="1">
      <c r="B31" s="161"/>
      <c r="C31" s="161"/>
      <c r="D31" s="161"/>
      <c r="E31" s="161"/>
      <c r="F31" s="161"/>
      <c r="G31" s="160"/>
      <c r="H31" s="101"/>
      <c r="I31" s="101"/>
      <c r="J31" s="101"/>
      <c r="K31" s="101"/>
      <c r="L31" s="101"/>
      <c r="M31" s="188"/>
      <c r="N31" s="188"/>
      <c r="O31" s="189"/>
      <c r="P31" s="190"/>
      <c r="Q31" s="160"/>
      <c r="R31" s="184"/>
      <c r="S31" s="184"/>
    </row>
    <row r="32" spans="2:20" s="478" customFormat="1" ht="36.75" thickBot="1">
      <c r="B32" s="476" t="s">
        <v>320</v>
      </c>
      <c r="C32" s="476" t="s">
        <v>487</v>
      </c>
      <c r="D32" s="476" t="s">
        <v>471</v>
      </c>
      <c r="E32" s="476" t="s">
        <v>118</v>
      </c>
      <c r="F32" s="477" t="s">
        <v>293</v>
      </c>
      <c r="G32" s="476" t="s">
        <v>119</v>
      </c>
      <c r="H32" s="476" t="s">
        <v>218</v>
      </c>
      <c r="I32" s="476" t="s">
        <v>120</v>
      </c>
      <c r="J32" s="476" t="s">
        <v>121</v>
      </c>
      <c r="K32" s="476" t="s">
        <v>122</v>
      </c>
      <c r="L32" s="476" t="s">
        <v>123</v>
      </c>
      <c r="M32" s="476" t="s">
        <v>124</v>
      </c>
      <c r="N32" s="476" t="s">
        <v>125</v>
      </c>
      <c r="O32" s="476" t="s">
        <v>216</v>
      </c>
      <c r="P32" s="476" t="s">
        <v>126</v>
      </c>
      <c r="Q32" s="476" t="s">
        <v>127</v>
      </c>
      <c r="R32" s="476" t="s">
        <v>128</v>
      </c>
      <c r="S32" s="476" t="s">
        <v>129</v>
      </c>
      <c r="T32" s="476" t="s">
        <v>273</v>
      </c>
    </row>
    <row r="33" spans="1:21">
      <c r="B33" s="84"/>
      <c r="C33" s="84"/>
      <c r="D33" s="84"/>
      <c r="E33" s="84"/>
      <c r="F33" s="241"/>
      <c r="G33" s="84"/>
      <c r="H33" s="191"/>
      <c r="I33" s="84"/>
      <c r="J33" s="84"/>
      <c r="K33" s="84"/>
      <c r="L33" s="84"/>
      <c r="M33" s="84"/>
      <c r="N33" s="84"/>
      <c r="O33" s="84"/>
      <c r="P33" s="84"/>
      <c r="Q33" s="84"/>
      <c r="R33" s="84"/>
      <c r="S33" s="84"/>
      <c r="T33" s="84"/>
    </row>
    <row r="34" spans="1:21">
      <c r="B34" s="130" t="s">
        <v>322</v>
      </c>
      <c r="C34" s="130" t="s">
        <v>353</v>
      </c>
      <c r="D34" s="130" t="s">
        <v>478</v>
      </c>
      <c r="E34" s="130" t="s">
        <v>286</v>
      </c>
      <c r="F34" s="242" t="s">
        <v>286</v>
      </c>
      <c r="G34" s="130" t="s">
        <v>110</v>
      </c>
      <c r="H34" s="283">
        <v>1.6040000000000001</v>
      </c>
      <c r="I34" s="265">
        <v>250000000</v>
      </c>
      <c r="J34" s="265">
        <v>-250000000</v>
      </c>
      <c r="K34" s="265">
        <v>0</v>
      </c>
      <c r="L34" s="265" t="s">
        <v>491</v>
      </c>
      <c r="M34" s="426">
        <v>1.8E-3</v>
      </c>
      <c r="N34" s="427" t="s">
        <v>511</v>
      </c>
      <c r="O34" s="424" t="s">
        <v>511</v>
      </c>
      <c r="P34" s="424" t="s">
        <v>511</v>
      </c>
      <c r="Q34" s="428">
        <v>0</v>
      </c>
      <c r="R34" s="282" t="s">
        <v>213</v>
      </c>
      <c r="S34" s="282">
        <v>41382</v>
      </c>
      <c r="T34" s="282" t="s">
        <v>335</v>
      </c>
    </row>
    <row r="35" spans="1:21" s="247" customFormat="1">
      <c r="B35" s="130" t="s">
        <v>323</v>
      </c>
      <c r="C35" s="130" t="s">
        <v>336</v>
      </c>
      <c r="D35" s="130" t="s">
        <v>472</v>
      </c>
      <c r="E35" s="130" t="s">
        <v>109</v>
      </c>
      <c r="F35" s="242" t="s">
        <v>109</v>
      </c>
      <c r="G35" s="130" t="s">
        <v>332</v>
      </c>
      <c r="H35" s="283">
        <v>1.604999949</v>
      </c>
      <c r="I35" s="265">
        <v>150000000</v>
      </c>
      <c r="J35" s="265">
        <v>-150000000</v>
      </c>
      <c r="K35" s="265">
        <v>0</v>
      </c>
      <c r="L35" s="265" t="s">
        <v>334</v>
      </c>
      <c r="M35" s="426">
        <v>2.0500000000000001E-2</v>
      </c>
      <c r="N35" s="427" t="s">
        <v>511</v>
      </c>
      <c r="O35" s="424" t="s">
        <v>511</v>
      </c>
      <c r="P35" s="424" t="s">
        <v>511</v>
      </c>
      <c r="Q35" s="428">
        <v>0</v>
      </c>
      <c r="R35" s="282">
        <v>42278</v>
      </c>
      <c r="S35" s="282">
        <v>56540</v>
      </c>
      <c r="T35" s="282" t="s">
        <v>335</v>
      </c>
    </row>
    <row r="36" spans="1:21">
      <c r="B36" s="130" t="s">
        <v>324</v>
      </c>
      <c r="C36" s="130" t="s">
        <v>337</v>
      </c>
      <c r="D36" s="130" t="s">
        <v>479</v>
      </c>
      <c r="E36" s="130" t="s">
        <v>109</v>
      </c>
      <c r="F36" s="242" t="s">
        <v>109</v>
      </c>
      <c r="G36" s="130" t="s">
        <v>110</v>
      </c>
      <c r="H36" s="283">
        <v>1.5960000000000001</v>
      </c>
      <c r="I36" s="265">
        <v>750000000</v>
      </c>
      <c r="J36" s="265">
        <v>-750000000</v>
      </c>
      <c r="K36" s="265">
        <v>0</v>
      </c>
      <c r="L36" s="265" t="s">
        <v>492</v>
      </c>
      <c r="M36" s="426">
        <v>1.4E-2</v>
      </c>
      <c r="N36" s="427" t="s">
        <v>511</v>
      </c>
      <c r="O36" s="424" t="s">
        <v>511</v>
      </c>
      <c r="P36" s="424" t="s">
        <v>511</v>
      </c>
      <c r="Q36" s="428">
        <v>0</v>
      </c>
      <c r="R36" s="282">
        <v>42278</v>
      </c>
      <c r="S36" s="282">
        <v>56540</v>
      </c>
      <c r="T36" s="282" t="s">
        <v>335</v>
      </c>
    </row>
    <row r="37" spans="1:21">
      <c r="B37" s="130" t="s">
        <v>325</v>
      </c>
      <c r="C37" s="130" t="s">
        <v>338</v>
      </c>
      <c r="D37" s="130" t="s">
        <v>480</v>
      </c>
      <c r="E37" s="130" t="s">
        <v>109</v>
      </c>
      <c r="F37" s="242" t="s">
        <v>109</v>
      </c>
      <c r="G37" s="130" t="s">
        <v>115</v>
      </c>
      <c r="H37" s="130"/>
      <c r="I37" s="265">
        <v>300000000</v>
      </c>
      <c r="J37" s="265">
        <v>-300000000</v>
      </c>
      <c r="K37" s="265">
        <v>0</v>
      </c>
      <c r="L37" s="265" t="s">
        <v>116</v>
      </c>
      <c r="M37" s="426">
        <v>1.4500000000000001E-2</v>
      </c>
      <c r="N37" s="427" t="s">
        <v>511</v>
      </c>
      <c r="O37" s="424" t="s">
        <v>511</v>
      </c>
      <c r="P37" s="424" t="s">
        <v>511</v>
      </c>
      <c r="Q37" s="428">
        <v>0</v>
      </c>
      <c r="R37" s="282">
        <v>42278</v>
      </c>
      <c r="S37" s="282">
        <v>56540</v>
      </c>
      <c r="T37" s="282" t="s">
        <v>335</v>
      </c>
    </row>
    <row r="38" spans="1:21">
      <c r="B38" s="130" t="s">
        <v>326</v>
      </c>
      <c r="C38" s="130" t="s">
        <v>339</v>
      </c>
      <c r="D38" s="130" t="s">
        <v>481</v>
      </c>
      <c r="E38" s="130" t="s">
        <v>109</v>
      </c>
      <c r="F38" s="242" t="s">
        <v>109</v>
      </c>
      <c r="G38" s="130" t="s">
        <v>113</v>
      </c>
      <c r="H38" s="283">
        <v>1.2515644555694618</v>
      </c>
      <c r="I38" s="265">
        <v>200000000</v>
      </c>
      <c r="J38" s="265">
        <v>-200000000</v>
      </c>
      <c r="K38" s="265">
        <v>0</v>
      </c>
      <c r="L38" s="265" t="s">
        <v>490</v>
      </c>
      <c r="M38" s="426">
        <v>1.0999999999999999E-2</v>
      </c>
      <c r="N38" s="427" t="s">
        <v>511</v>
      </c>
      <c r="O38" s="424" t="s">
        <v>511</v>
      </c>
      <c r="P38" s="424" t="s">
        <v>511</v>
      </c>
      <c r="Q38" s="428">
        <v>0</v>
      </c>
      <c r="R38" s="282">
        <v>42278</v>
      </c>
      <c r="S38" s="282">
        <v>56540</v>
      </c>
      <c r="T38" s="282" t="s">
        <v>335</v>
      </c>
    </row>
    <row r="39" spans="1:21">
      <c r="B39" s="130" t="s">
        <v>327</v>
      </c>
      <c r="C39" s="130" t="s">
        <v>340</v>
      </c>
      <c r="D39" s="130" t="s">
        <v>482</v>
      </c>
      <c r="E39" s="130" t="s">
        <v>109</v>
      </c>
      <c r="F39" s="242" t="s">
        <v>109</v>
      </c>
      <c r="G39" s="130" t="s">
        <v>333</v>
      </c>
      <c r="H39" s="283">
        <v>128.05000000000001</v>
      </c>
      <c r="I39" s="265">
        <v>16000000000</v>
      </c>
      <c r="J39" s="265">
        <v>-16000000000</v>
      </c>
      <c r="K39" s="265">
        <v>0</v>
      </c>
      <c r="L39" s="265" t="s">
        <v>493</v>
      </c>
      <c r="M39" s="426">
        <v>7.0000000000000001E-3</v>
      </c>
      <c r="N39" s="427" t="s">
        <v>511</v>
      </c>
      <c r="O39" s="424" t="s">
        <v>511</v>
      </c>
      <c r="P39" s="424" t="s">
        <v>511</v>
      </c>
      <c r="Q39" s="428">
        <v>0</v>
      </c>
      <c r="R39" s="282">
        <v>42278</v>
      </c>
      <c r="S39" s="282">
        <v>56540</v>
      </c>
      <c r="T39" s="282" t="s">
        <v>335</v>
      </c>
    </row>
    <row r="40" spans="1:21">
      <c r="B40" s="130" t="s">
        <v>328</v>
      </c>
      <c r="C40" s="130" t="s">
        <v>341</v>
      </c>
      <c r="D40" s="130" t="s">
        <v>483</v>
      </c>
      <c r="E40" s="130" t="s">
        <v>109</v>
      </c>
      <c r="F40" s="242" t="s">
        <v>109</v>
      </c>
      <c r="G40" s="130" t="s">
        <v>110</v>
      </c>
      <c r="H40" s="283">
        <v>1.5916999999999999</v>
      </c>
      <c r="I40" s="265">
        <v>700000000</v>
      </c>
      <c r="J40" s="265">
        <f>K40-I40</f>
        <v>-130811806</v>
      </c>
      <c r="K40" s="265">
        <v>569188194</v>
      </c>
      <c r="L40" s="265" t="s">
        <v>492</v>
      </c>
      <c r="M40" s="426">
        <v>1.4999999999999999E-2</v>
      </c>
      <c r="N40" s="427">
        <v>2.5237200000000001E-2</v>
      </c>
      <c r="O40" s="424" t="s">
        <v>601</v>
      </c>
      <c r="P40" s="424">
        <v>42843</v>
      </c>
      <c r="Q40" s="265">
        <v>3591179.07</v>
      </c>
      <c r="R40" s="282">
        <v>42917</v>
      </c>
      <c r="S40" s="282">
        <v>56540</v>
      </c>
      <c r="T40" s="282" t="s">
        <v>335</v>
      </c>
    </row>
    <row r="41" spans="1:21">
      <c r="B41" s="130" t="s">
        <v>329</v>
      </c>
      <c r="C41" s="130" t="s">
        <v>342</v>
      </c>
      <c r="D41" s="130" t="s">
        <v>484</v>
      </c>
      <c r="E41" s="130" t="s">
        <v>109</v>
      </c>
      <c r="F41" s="242" t="s">
        <v>109</v>
      </c>
      <c r="G41" s="130" t="s">
        <v>115</v>
      </c>
      <c r="H41" s="130"/>
      <c r="I41" s="265">
        <v>300000000</v>
      </c>
      <c r="J41" s="265">
        <f>K41-I41</f>
        <v>-56062203</v>
      </c>
      <c r="K41" s="265">
        <v>243937797</v>
      </c>
      <c r="L41" s="265" t="s">
        <v>116</v>
      </c>
      <c r="M41" s="426">
        <v>1.55E-2</v>
      </c>
      <c r="N41" s="427">
        <v>1.9064999999999999E-2</v>
      </c>
      <c r="O41" s="424" t="s">
        <v>601</v>
      </c>
      <c r="P41" s="424">
        <v>42843</v>
      </c>
      <c r="Q41" s="265">
        <v>1146741.56</v>
      </c>
      <c r="R41" s="282">
        <v>42917</v>
      </c>
      <c r="S41" s="282">
        <v>56540</v>
      </c>
      <c r="T41" s="282" t="s">
        <v>335</v>
      </c>
    </row>
    <row r="42" spans="1:21">
      <c r="B42" s="130" t="s">
        <v>330</v>
      </c>
      <c r="C42" s="130" t="s">
        <v>343</v>
      </c>
      <c r="D42" s="130" t="s">
        <v>485</v>
      </c>
      <c r="E42" s="130" t="s">
        <v>117</v>
      </c>
      <c r="F42" s="130" t="s">
        <v>117</v>
      </c>
      <c r="G42" s="130" t="s">
        <v>110</v>
      </c>
      <c r="H42" s="283">
        <v>1.5934999999999999</v>
      </c>
      <c r="I42" s="265">
        <v>50000000</v>
      </c>
      <c r="J42" s="265">
        <v>-50000000</v>
      </c>
      <c r="K42" s="265">
        <v>0</v>
      </c>
      <c r="L42" s="265" t="s">
        <v>492</v>
      </c>
      <c r="M42" s="426">
        <v>1.95E-2</v>
      </c>
      <c r="N42" s="427" t="s">
        <v>511</v>
      </c>
      <c r="O42" s="424" t="s">
        <v>511</v>
      </c>
      <c r="P42" s="424" t="s">
        <v>511</v>
      </c>
      <c r="Q42" s="428">
        <v>0</v>
      </c>
      <c r="R42" s="282">
        <v>42278</v>
      </c>
      <c r="S42" s="282">
        <v>56540</v>
      </c>
      <c r="T42" s="282" t="s">
        <v>335</v>
      </c>
    </row>
    <row r="43" spans="1:21">
      <c r="B43" s="130" t="s">
        <v>331</v>
      </c>
      <c r="C43" s="130" t="s">
        <v>344</v>
      </c>
      <c r="D43" s="130" t="s">
        <v>486</v>
      </c>
      <c r="E43" s="130" t="s">
        <v>117</v>
      </c>
      <c r="F43" s="130" t="s">
        <v>117</v>
      </c>
      <c r="G43" s="130" t="s">
        <v>115</v>
      </c>
      <c r="H43" s="130"/>
      <c r="I43" s="265">
        <v>200000000</v>
      </c>
      <c r="J43" s="265">
        <v>-200000000</v>
      </c>
      <c r="K43" s="265">
        <v>0</v>
      </c>
      <c r="L43" s="265" t="s">
        <v>116</v>
      </c>
      <c r="M43" s="426">
        <v>2.1000000000000001E-2</v>
      </c>
      <c r="N43" s="427" t="s">
        <v>511</v>
      </c>
      <c r="O43" s="424" t="s">
        <v>511</v>
      </c>
      <c r="P43" s="424" t="s">
        <v>511</v>
      </c>
      <c r="Q43" s="428">
        <v>0</v>
      </c>
      <c r="R43" s="282">
        <v>42278</v>
      </c>
      <c r="S43" s="282">
        <v>56540</v>
      </c>
      <c r="T43" s="282" t="s">
        <v>335</v>
      </c>
    </row>
    <row r="44" spans="1:21">
      <c r="B44" s="130" t="s">
        <v>208</v>
      </c>
      <c r="C44" s="130" t="s">
        <v>345</v>
      </c>
      <c r="D44" s="130" t="s">
        <v>472</v>
      </c>
      <c r="E44" s="130" t="s">
        <v>213</v>
      </c>
      <c r="F44" s="242" t="s">
        <v>213</v>
      </c>
      <c r="G44" s="130" t="s">
        <v>115</v>
      </c>
      <c r="H44" s="130"/>
      <c r="I44" s="265">
        <v>285000000</v>
      </c>
      <c r="J44" s="265">
        <f>K44-I44</f>
        <v>-180668852</v>
      </c>
      <c r="K44" s="265">
        <v>104331148</v>
      </c>
      <c r="L44" s="265" t="s">
        <v>116</v>
      </c>
      <c r="M44" s="426">
        <v>7.0000000000000001E-3</v>
      </c>
      <c r="N44" s="427">
        <v>1.0565E-2</v>
      </c>
      <c r="O44" s="424" t="s">
        <v>601</v>
      </c>
      <c r="P44" s="424">
        <v>42843</v>
      </c>
      <c r="Q44" s="265">
        <v>271789.78999999998</v>
      </c>
      <c r="R44" s="282" t="s">
        <v>213</v>
      </c>
      <c r="S44" s="282">
        <v>56540</v>
      </c>
      <c r="T44" s="282" t="s">
        <v>272</v>
      </c>
    </row>
    <row r="45" spans="1:21" ht="12.75" thickBot="1">
      <c r="B45" s="131"/>
      <c r="C45" s="131"/>
      <c r="D45" s="131"/>
      <c r="E45" s="131"/>
      <c r="F45" s="243"/>
      <c r="G45" s="131"/>
      <c r="H45" s="268"/>
      <c r="I45" s="430"/>
      <c r="J45" s="430"/>
      <c r="K45" s="430"/>
      <c r="L45" s="430"/>
      <c r="M45" s="431"/>
      <c r="N45" s="432"/>
      <c r="O45" s="432"/>
      <c r="P45" s="432"/>
      <c r="Q45" s="432"/>
      <c r="R45" s="288"/>
      <c r="S45" s="288"/>
      <c r="T45" s="288"/>
    </row>
    <row r="46" spans="1:21">
      <c r="I46" s="246"/>
      <c r="J46" s="246"/>
      <c r="K46" s="246"/>
    </row>
    <row r="47" spans="1:21">
      <c r="B47" s="59"/>
      <c r="J47" s="246"/>
      <c r="K47" s="247"/>
      <c r="Q47" s="245"/>
      <c r="U47" s="276"/>
    </row>
    <row r="48" spans="1:21" customFormat="1" ht="12.75">
      <c r="A48" s="334"/>
      <c r="B48" s="340" t="s">
        <v>405</v>
      </c>
      <c r="C48" s="341">
        <v>41806</v>
      </c>
      <c r="D48" s="340"/>
      <c r="E48" s="340"/>
      <c r="F48" s="340" t="s">
        <v>513</v>
      </c>
      <c r="G48" s="334"/>
      <c r="H48" s="334"/>
      <c r="I48" s="334"/>
      <c r="J48" s="334"/>
      <c r="K48" s="334"/>
      <c r="L48" s="334"/>
      <c r="M48" s="334"/>
      <c r="N48" s="334"/>
      <c r="O48" s="334"/>
      <c r="P48" s="334"/>
      <c r="Q48" s="334"/>
      <c r="R48" s="334"/>
      <c r="S48" s="334"/>
      <c r="T48" s="334"/>
      <c r="U48" s="469"/>
    </row>
    <row r="49" spans="1:23" customFormat="1" ht="13.5" thickBot="1">
      <c r="A49" s="334"/>
      <c r="B49" s="334"/>
      <c r="C49" s="334"/>
      <c r="D49" s="334"/>
      <c r="E49" s="334"/>
      <c r="F49" s="334"/>
      <c r="G49" s="334"/>
      <c r="H49" s="334"/>
      <c r="I49" s="334"/>
      <c r="J49" s="334"/>
      <c r="K49" s="334"/>
      <c r="L49" s="334"/>
      <c r="M49" s="334"/>
      <c r="N49" s="334"/>
      <c r="O49" s="334"/>
      <c r="P49" s="334"/>
      <c r="Q49" s="334"/>
      <c r="R49" s="334"/>
      <c r="S49" s="334"/>
      <c r="T49" s="334"/>
      <c r="U49" s="469"/>
    </row>
    <row r="50" spans="1:23" s="482" customFormat="1" ht="36.75" thickBot="1">
      <c r="A50" s="479"/>
      <c r="B50" s="480" t="s">
        <v>514</v>
      </c>
      <c r="C50" s="480" t="s">
        <v>487</v>
      </c>
      <c r="D50" s="480" t="s">
        <v>471</v>
      </c>
      <c r="E50" s="480" t="s">
        <v>118</v>
      </c>
      <c r="F50" s="477" t="s">
        <v>293</v>
      </c>
      <c r="G50" s="480" t="s">
        <v>119</v>
      </c>
      <c r="H50" s="480" t="s">
        <v>218</v>
      </c>
      <c r="I50" s="480" t="s">
        <v>120</v>
      </c>
      <c r="J50" s="480" t="s">
        <v>121</v>
      </c>
      <c r="K50" s="480" t="s">
        <v>122</v>
      </c>
      <c r="L50" s="480" t="s">
        <v>123</v>
      </c>
      <c r="M50" s="480" t="s">
        <v>124</v>
      </c>
      <c r="N50" s="480" t="s">
        <v>125</v>
      </c>
      <c r="O50" s="480" t="s">
        <v>216</v>
      </c>
      <c r="P50" s="480" t="s">
        <v>126</v>
      </c>
      <c r="Q50" s="480" t="s">
        <v>127</v>
      </c>
      <c r="R50" s="480" t="s">
        <v>128</v>
      </c>
      <c r="S50" s="480" t="s">
        <v>129</v>
      </c>
      <c r="T50" s="480" t="s">
        <v>273</v>
      </c>
      <c r="U50" s="481"/>
    </row>
    <row r="51" spans="1:23" customFormat="1" ht="12.75">
      <c r="A51" s="334"/>
      <c r="B51" s="342"/>
      <c r="C51" s="342"/>
      <c r="D51" s="342"/>
      <c r="E51" s="342"/>
      <c r="F51" s="241"/>
      <c r="G51" s="342"/>
      <c r="H51" s="343"/>
      <c r="I51" s="342"/>
      <c r="J51" s="342"/>
      <c r="K51" s="342"/>
      <c r="L51" s="342"/>
      <c r="M51" s="342"/>
      <c r="N51" s="342"/>
      <c r="O51" s="342"/>
      <c r="P51" s="342"/>
      <c r="Q51" s="342"/>
      <c r="R51" s="342"/>
      <c r="S51" s="342"/>
      <c r="T51" s="342"/>
      <c r="U51" s="355"/>
    </row>
    <row r="52" spans="1:23" s="334" customFormat="1">
      <c r="B52" s="344" t="s">
        <v>108</v>
      </c>
      <c r="C52" s="344" t="s">
        <v>515</v>
      </c>
      <c r="D52" s="344" t="s">
        <v>516</v>
      </c>
      <c r="E52" s="344" t="s">
        <v>286</v>
      </c>
      <c r="F52" s="242" t="s">
        <v>286</v>
      </c>
      <c r="G52" s="344" t="s">
        <v>110</v>
      </c>
      <c r="H52" s="345">
        <v>1.6759999999999999</v>
      </c>
      <c r="I52" s="433">
        <v>850000000</v>
      </c>
      <c r="J52" s="434">
        <v>-850000000</v>
      </c>
      <c r="K52" s="435" t="s">
        <v>511</v>
      </c>
      <c r="L52" s="434" t="s">
        <v>491</v>
      </c>
      <c r="M52" s="423">
        <v>1.1999999999999999E-3</v>
      </c>
      <c r="N52" s="423" t="s">
        <v>511</v>
      </c>
      <c r="O52" s="436" t="s">
        <v>511</v>
      </c>
      <c r="P52" s="436" t="s">
        <v>511</v>
      </c>
      <c r="Q52" s="435" t="s">
        <v>511</v>
      </c>
      <c r="R52" s="346" t="s">
        <v>213</v>
      </c>
      <c r="S52" s="347" t="s">
        <v>517</v>
      </c>
      <c r="T52" s="344" t="s">
        <v>335</v>
      </c>
      <c r="U52" s="355"/>
    </row>
    <row r="53" spans="1:23" s="334" customFormat="1">
      <c r="B53" s="344" t="s">
        <v>111</v>
      </c>
      <c r="C53" s="344" t="s">
        <v>518</v>
      </c>
      <c r="D53" s="344" t="s">
        <v>519</v>
      </c>
      <c r="E53" s="344" t="s">
        <v>109</v>
      </c>
      <c r="F53" s="242" t="s">
        <v>109</v>
      </c>
      <c r="G53" s="344" t="s">
        <v>115</v>
      </c>
      <c r="H53" s="345"/>
      <c r="I53" s="500">
        <v>500000000</v>
      </c>
      <c r="J53" s="435">
        <f>K53-I53</f>
        <v>-73517683.289999962</v>
      </c>
      <c r="K53" s="501">
        <v>426482316.71000004</v>
      </c>
      <c r="L53" s="434" t="s">
        <v>116</v>
      </c>
      <c r="M53" s="423">
        <v>4.0000000000000001E-3</v>
      </c>
      <c r="N53" s="423">
        <v>7.5650000000000005E-3</v>
      </c>
      <c r="O53" s="424" t="s">
        <v>601</v>
      </c>
      <c r="P53" s="424">
        <v>42843</v>
      </c>
      <c r="Q53" s="435">
        <v>795535.58</v>
      </c>
      <c r="R53" s="348">
        <v>42917</v>
      </c>
      <c r="S53" s="348">
        <v>56540</v>
      </c>
      <c r="T53" s="348" t="s">
        <v>335</v>
      </c>
      <c r="U53" s="361"/>
    </row>
    <row r="54" spans="1:23" customFormat="1" ht="13.5" thickBot="1">
      <c r="A54" s="334"/>
      <c r="B54" s="349"/>
      <c r="C54" s="349"/>
      <c r="D54" s="349"/>
      <c r="E54" s="349"/>
      <c r="F54" s="243"/>
      <c r="G54" s="349"/>
      <c r="H54" s="350"/>
      <c r="I54" s="351"/>
      <c r="J54" s="351"/>
      <c r="K54" s="351"/>
      <c r="L54" s="351"/>
      <c r="M54" s="286"/>
      <c r="N54" s="327"/>
      <c r="O54" s="352"/>
      <c r="P54" s="352"/>
      <c r="Q54" s="353"/>
      <c r="R54" s="354"/>
      <c r="S54" s="354"/>
      <c r="T54" s="354"/>
      <c r="U54" s="361"/>
    </row>
    <row r="55" spans="1:23" customFormat="1" ht="12.75">
      <c r="A55" s="334"/>
      <c r="B55" s="355"/>
      <c r="C55" s="355"/>
      <c r="D55" s="355"/>
      <c r="E55" s="355"/>
      <c r="F55" s="328"/>
      <c r="G55" s="355"/>
      <c r="H55" s="356"/>
      <c r="I55" s="357"/>
      <c r="J55" s="357"/>
      <c r="K55" s="358"/>
      <c r="L55" s="357"/>
      <c r="M55" s="329"/>
      <c r="N55" s="329"/>
      <c r="O55" s="359"/>
      <c r="P55" s="359"/>
      <c r="Q55" s="360"/>
      <c r="R55" s="361"/>
      <c r="S55" s="361"/>
      <c r="T55" s="361"/>
      <c r="U55" s="469"/>
    </row>
    <row r="56" spans="1:23" customFormat="1" ht="12.75">
      <c r="A56" s="334"/>
      <c r="B56" s="334"/>
      <c r="C56" s="334"/>
      <c r="D56" s="334"/>
      <c r="E56" s="334"/>
      <c r="F56" s="334"/>
      <c r="G56" s="334"/>
      <c r="H56" s="334"/>
      <c r="I56" s="334"/>
      <c r="J56" s="334"/>
      <c r="K56" s="334"/>
      <c r="L56" s="334"/>
      <c r="M56" s="334"/>
      <c r="N56" s="334"/>
      <c r="O56" s="334"/>
      <c r="P56" s="334"/>
      <c r="Q56" s="334"/>
      <c r="R56" s="334"/>
      <c r="S56" s="334"/>
      <c r="T56" s="334"/>
      <c r="U56" s="469"/>
    </row>
    <row r="57" spans="1:23" customFormat="1" ht="12.75">
      <c r="A57" s="334"/>
      <c r="B57" s="340" t="s">
        <v>405</v>
      </c>
      <c r="C57" s="341">
        <v>42087</v>
      </c>
      <c r="D57" s="340"/>
      <c r="E57" s="340"/>
      <c r="F57" s="362" t="s">
        <v>520</v>
      </c>
      <c r="G57" s="334"/>
      <c r="H57" s="334"/>
      <c r="I57" s="334"/>
      <c r="J57" s="334"/>
      <c r="K57" s="334"/>
      <c r="L57" s="334"/>
      <c r="M57" s="334"/>
      <c r="N57" s="334"/>
      <c r="O57" s="334"/>
      <c r="P57" s="334"/>
      <c r="Q57" s="334"/>
      <c r="R57" s="334"/>
      <c r="S57" s="334"/>
      <c r="T57" s="334"/>
      <c r="U57" s="469"/>
    </row>
    <row r="58" spans="1:23" customFormat="1" ht="13.5" thickBot="1">
      <c r="A58" s="334"/>
      <c r="B58" s="334"/>
      <c r="C58" s="334"/>
      <c r="D58" s="334"/>
      <c r="E58" s="334"/>
      <c r="F58" s="334"/>
      <c r="G58" s="334"/>
      <c r="H58" s="334"/>
      <c r="I58" s="334"/>
      <c r="J58" s="334"/>
      <c r="K58" s="334"/>
      <c r="L58" s="334"/>
      <c r="M58" s="334"/>
      <c r="N58" s="334"/>
      <c r="O58" s="334"/>
      <c r="P58" s="334"/>
      <c r="Q58" s="334"/>
      <c r="R58" s="334"/>
      <c r="S58" s="334"/>
      <c r="T58" s="334"/>
      <c r="U58" s="469"/>
    </row>
    <row r="59" spans="1:23" s="482" customFormat="1" ht="36.75" thickBot="1">
      <c r="A59" s="479"/>
      <c r="B59" s="480" t="s">
        <v>521</v>
      </c>
      <c r="C59" s="480" t="s">
        <v>487</v>
      </c>
      <c r="D59" s="480" t="s">
        <v>471</v>
      </c>
      <c r="E59" s="480" t="s">
        <v>118</v>
      </c>
      <c r="F59" s="477" t="s">
        <v>293</v>
      </c>
      <c r="G59" s="480" t="s">
        <v>119</v>
      </c>
      <c r="H59" s="480" t="s">
        <v>218</v>
      </c>
      <c r="I59" s="480" t="s">
        <v>120</v>
      </c>
      <c r="J59" s="480" t="s">
        <v>121</v>
      </c>
      <c r="K59" s="480" t="s">
        <v>122</v>
      </c>
      <c r="L59" s="480" t="s">
        <v>123</v>
      </c>
      <c r="M59" s="480" t="s">
        <v>124</v>
      </c>
      <c r="N59" s="480" t="s">
        <v>125</v>
      </c>
      <c r="O59" s="480" t="s">
        <v>216</v>
      </c>
      <c r="P59" s="480" t="s">
        <v>126</v>
      </c>
      <c r="Q59" s="480" t="s">
        <v>127</v>
      </c>
      <c r="R59" s="480" t="s">
        <v>128</v>
      </c>
      <c r="S59" s="480" t="s">
        <v>129</v>
      </c>
      <c r="T59" s="480" t="s">
        <v>273</v>
      </c>
      <c r="U59" s="481"/>
    </row>
    <row r="60" spans="1:23" customFormat="1" ht="12.75">
      <c r="A60" s="334"/>
      <c r="B60" s="342"/>
      <c r="C60" s="342"/>
      <c r="D60" s="342"/>
      <c r="E60" s="342"/>
      <c r="F60" s="241"/>
      <c r="G60" s="342"/>
      <c r="H60" s="343"/>
      <c r="I60" s="342"/>
      <c r="J60" s="342"/>
      <c r="K60" s="342"/>
      <c r="L60" s="342"/>
      <c r="M60" s="342"/>
      <c r="N60" s="342"/>
      <c r="O60" s="342"/>
      <c r="P60" s="342"/>
      <c r="Q60" s="342"/>
      <c r="R60" s="342"/>
      <c r="S60" s="342"/>
      <c r="T60" s="342"/>
      <c r="U60" s="355"/>
    </row>
    <row r="61" spans="1:23" customFormat="1" ht="12.75">
      <c r="A61" s="334"/>
      <c r="B61" s="344" t="s">
        <v>108</v>
      </c>
      <c r="C61" s="344" t="s">
        <v>522</v>
      </c>
      <c r="D61" s="344" t="s">
        <v>523</v>
      </c>
      <c r="E61" s="344" t="s">
        <v>286</v>
      </c>
      <c r="F61" s="344" t="s">
        <v>286</v>
      </c>
      <c r="G61" s="344" t="s">
        <v>110</v>
      </c>
      <c r="H61" s="345">
        <v>1.4744999999999999</v>
      </c>
      <c r="I61" s="433">
        <v>500000000</v>
      </c>
      <c r="J61" s="435">
        <v>-500000000</v>
      </c>
      <c r="K61" s="435">
        <v>0</v>
      </c>
      <c r="L61" s="434" t="s">
        <v>491</v>
      </c>
      <c r="M61" s="427">
        <v>1.8E-3</v>
      </c>
      <c r="N61" s="423" t="s">
        <v>511</v>
      </c>
      <c r="O61" s="436" t="s">
        <v>511</v>
      </c>
      <c r="P61" s="436" t="s">
        <v>511</v>
      </c>
      <c r="Q61" s="435" t="s">
        <v>511</v>
      </c>
      <c r="R61" s="348" t="s">
        <v>213</v>
      </c>
      <c r="S61" s="347" t="s">
        <v>524</v>
      </c>
      <c r="T61" s="348" t="s">
        <v>335</v>
      </c>
      <c r="U61" s="361"/>
      <c r="W61" s="361"/>
    </row>
    <row r="62" spans="1:23" customFormat="1" ht="12.75">
      <c r="A62" s="334"/>
      <c r="B62" s="344" t="s">
        <v>111</v>
      </c>
      <c r="C62" s="344" t="s">
        <v>525</v>
      </c>
      <c r="D62" s="344" t="s">
        <v>526</v>
      </c>
      <c r="E62" s="344" t="s">
        <v>109</v>
      </c>
      <c r="F62" s="344" t="s">
        <v>109</v>
      </c>
      <c r="G62" s="344" t="s">
        <v>110</v>
      </c>
      <c r="H62" s="345">
        <v>1.4744999999999999</v>
      </c>
      <c r="I62" s="500">
        <v>300000000</v>
      </c>
      <c r="J62" s="435">
        <f>K62-I62</f>
        <v>-129399569.28</v>
      </c>
      <c r="K62" s="500">
        <v>170600430.72</v>
      </c>
      <c r="L62" s="434" t="s">
        <v>492</v>
      </c>
      <c r="M62" s="427">
        <v>3.0000000000000001E-3</v>
      </c>
      <c r="N62" s="427">
        <v>1.3237200000000001E-2</v>
      </c>
      <c r="O62" s="424" t="s">
        <v>601</v>
      </c>
      <c r="P62" s="424">
        <v>42843</v>
      </c>
      <c r="Q62" s="502">
        <v>564568.01</v>
      </c>
      <c r="R62" s="348">
        <v>42917</v>
      </c>
      <c r="S62" s="348">
        <v>56540</v>
      </c>
      <c r="T62" s="348" t="s">
        <v>335</v>
      </c>
      <c r="U62" s="361"/>
    </row>
    <row r="63" spans="1:23" customFormat="1" ht="12.75">
      <c r="A63" s="334"/>
      <c r="B63" s="344" t="s">
        <v>112</v>
      </c>
      <c r="C63" s="344" t="s">
        <v>527</v>
      </c>
      <c r="D63" s="344" t="s">
        <v>528</v>
      </c>
      <c r="E63" s="344" t="s">
        <v>109</v>
      </c>
      <c r="F63" s="344" t="s">
        <v>109</v>
      </c>
      <c r="G63" s="344" t="s">
        <v>115</v>
      </c>
      <c r="H63" s="345"/>
      <c r="I63" s="500">
        <v>500000000</v>
      </c>
      <c r="J63" s="435">
        <f>K63-I63</f>
        <v>0</v>
      </c>
      <c r="K63" s="500">
        <v>500000000</v>
      </c>
      <c r="L63" s="434" t="s">
        <v>116</v>
      </c>
      <c r="M63" s="427">
        <v>3.2000000000000002E-3</v>
      </c>
      <c r="N63" s="427">
        <v>6.7650000000000002E-3</v>
      </c>
      <c r="O63" s="424" t="s">
        <v>601</v>
      </c>
      <c r="P63" s="424">
        <v>42843</v>
      </c>
      <c r="Q63" s="502">
        <v>834041.1</v>
      </c>
      <c r="R63" s="348">
        <v>43191</v>
      </c>
      <c r="S63" s="348">
        <v>56540</v>
      </c>
      <c r="T63" s="348" t="s">
        <v>335</v>
      </c>
      <c r="U63" s="361"/>
    </row>
    <row r="64" spans="1:23" customFormat="1" ht="13.5" thickBot="1">
      <c r="A64" s="334"/>
      <c r="B64" s="349"/>
      <c r="C64" s="349"/>
      <c r="D64" s="349"/>
      <c r="E64" s="349"/>
      <c r="F64" s="243"/>
      <c r="G64" s="349"/>
      <c r="H64" s="350"/>
      <c r="I64" s="351"/>
      <c r="J64" s="363"/>
      <c r="K64" s="351"/>
      <c r="L64" s="351"/>
      <c r="M64" s="286"/>
      <c r="N64" s="327"/>
      <c r="O64" s="352"/>
      <c r="P64" s="352"/>
      <c r="Q64" s="353"/>
      <c r="R64" s="354"/>
      <c r="S64" s="354"/>
      <c r="T64" s="354"/>
      <c r="U64" s="361"/>
    </row>
    <row r="65" spans="1:21" customFormat="1" ht="12.75">
      <c r="A65" s="334"/>
      <c r="B65" s="334"/>
      <c r="C65" s="334"/>
      <c r="D65" s="334"/>
      <c r="E65" s="334"/>
      <c r="F65" s="334"/>
      <c r="G65" s="334"/>
      <c r="H65" s="334"/>
      <c r="I65" s="334"/>
      <c r="J65" s="334"/>
      <c r="K65" s="334"/>
      <c r="L65" s="334"/>
      <c r="M65" s="334"/>
      <c r="N65" s="334"/>
      <c r="O65" s="334"/>
      <c r="P65" s="334"/>
      <c r="Q65" s="334"/>
      <c r="R65" s="334"/>
      <c r="S65" s="334"/>
      <c r="T65" s="334"/>
      <c r="U65" s="469"/>
    </row>
    <row r="66" spans="1:21" s="472" customFormat="1" ht="12.75">
      <c r="A66" s="394"/>
      <c r="B66" s="394" t="s">
        <v>592</v>
      </c>
      <c r="C66" s="394"/>
      <c r="D66" s="394"/>
      <c r="E66" s="394"/>
      <c r="F66" s="394"/>
      <c r="G66" s="394"/>
      <c r="H66" s="394"/>
      <c r="I66" s="394"/>
      <c r="J66" s="394"/>
      <c r="K66" s="394"/>
      <c r="L66" s="394"/>
      <c r="M66" s="394"/>
      <c r="N66" s="503"/>
      <c r="O66" s="471"/>
      <c r="P66" s="394"/>
      <c r="Q66" s="394"/>
      <c r="R66" s="394"/>
      <c r="S66" s="394"/>
      <c r="T66" s="394"/>
      <c r="U66" s="394"/>
    </row>
    <row r="67" spans="1:21" s="472" customFormat="1" ht="12.75">
      <c r="A67" s="394"/>
      <c r="B67" s="394" t="s">
        <v>580</v>
      </c>
      <c r="C67" s="394"/>
      <c r="D67" s="394"/>
      <c r="E67" s="394"/>
      <c r="F67" s="394"/>
      <c r="G67" s="394"/>
      <c r="H67" s="394"/>
      <c r="I67" s="394"/>
      <c r="J67" s="394"/>
      <c r="K67" s="394"/>
      <c r="L67" s="394"/>
      <c r="M67" s="394"/>
      <c r="N67" s="394"/>
      <c r="O67" s="471"/>
      <c r="P67" s="394"/>
      <c r="Q67" s="394"/>
      <c r="R67" s="394"/>
      <c r="S67" s="394"/>
      <c r="T67" s="394"/>
      <c r="U67" s="394"/>
    </row>
    <row r="68" spans="1:21" s="276" customFormat="1">
      <c r="I68" s="473"/>
      <c r="J68" s="473"/>
      <c r="K68" s="473"/>
    </row>
    <row r="69" spans="1:21" s="276" customFormat="1">
      <c r="B69" s="59"/>
      <c r="Q69" s="474"/>
    </row>
  </sheetData>
  <pageMargins left="0" right="0" top="0.74803149606299213" bottom="0.74803149606299213" header="0.31496062992125984" footer="0.31496062992125984"/>
  <pageSetup paperSize="8" scale="68" orientation="landscape" r:id="rId1"/>
  <headerFooter>
    <oddHeader>&amp;CFosse Master Trust Investors' Report - March 2017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B1:G48"/>
  <sheetViews>
    <sheetView showGridLines="0" showRuler="0" view="pageLayout" zoomScaleNormal="100" zoomScaleSheetLayoutView="80" workbookViewId="0">
      <selection activeCell="F30" sqref="F30"/>
    </sheetView>
  </sheetViews>
  <sheetFormatPr defaultColWidth="5" defaultRowHeight="12"/>
  <cols>
    <col min="1" max="1" width="6.42578125" style="334" customWidth="1"/>
    <col min="2" max="2" width="55.85546875" style="334" bestFit="1" customWidth="1"/>
    <col min="3" max="4" width="20" style="334" customWidth="1"/>
    <col min="5" max="7" width="17.85546875" style="334" customWidth="1"/>
    <col min="8" max="16384" width="5" style="334"/>
  </cols>
  <sheetData>
    <row r="1" spans="2:7" ht="12.75" thickBot="1"/>
    <row r="2" spans="2:7">
      <c r="B2" s="364" t="s">
        <v>137</v>
      </c>
      <c r="C2" s="364" t="s">
        <v>13</v>
      </c>
      <c r="D2" s="365" t="s">
        <v>151</v>
      </c>
      <c r="E2" s="366" t="s">
        <v>147</v>
      </c>
      <c r="F2" s="364" t="s">
        <v>149</v>
      </c>
      <c r="G2" s="364" t="s">
        <v>21</v>
      </c>
    </row>
    <row r="3" spans="2:7" ht="12.75" thickBot="1">
      <c r="B3" s="367"/>
      <c r="C3" s="367" t="s">
        <v>198</v>
      </c>
      <c r="D3" s="367"/>
      <c r="E3" s="368" t="s">
        <v>148</v>
      </c>
      <c r="F3" s="369" t="s">
        <v>150</v>
      </c>
      <c r="G3" s="367"/>
    </row>
    <row r="4" spans="2:7">
      <c r="B4" s="370"/>
      <c r="C4" s="343"/>
      <c r="D4" s="343"/>
      <c r="E4" s="343"/>
      <c r="F4" s="371"/>
      <c r="G4" s="343"/>
    </row>
    <row r="5" spans="2:7">
      <c r="B5" s="372" t="s">
        <v>20</v>
      </c>
      <c r="C5" s="373">
        <v>1805425935.1900001</v>
      </c>
      <c r="D5" s="200">
        <f>C5/$C$10</f>
        <v>0.92888185296069448</v>
      </c>
      <c r="E5" s="200">
        <f>SUM(D6:D9)</f>
        <v>7.111814703930551E-2</v>
      </c>
      <c r="F5" s="200">
        <f>SUM(D6:D9,D13)</f>
        <v>0.12256760474652187</v>
      </c>
      <c r="G5" s="200">
        <v>9.2499999999999999E-2</v>
      </c>
    </row>
    <row r="6" spans="2:7">
      <c r="B6" s="372" t="s">
        <v>133</v>
      </c>
      <c r="C6" s="373">
        <v>0</v>
      </c>
      <c r="D6" s="200">
        <f>C6/$C$10</f>
        <v>0</v>
      </c>
      <c r="E6" s="200">
        <v>0</v>
      </c>
      <c r="F6" s="200">
        <v>0</v>
      </c>
      <c r="G6" s="200">
        <v>0</v>
      </c>
    </row>
    <row r="7" spans="2:7">
      <c r="B7" s="372" t="s">
        <v>180</v>
      </c>
      <c r="C7" s="373">
        <v>0</v>
      </c>
      <c r="D7" s="200">
        <f>C7/$C$10</f>
        <v>0</v>
      </c>
      <c r="E7" s="200">
        <v>0</v>
      </c>
      <c r="F7" s="200">
        <v>0</v>
      </c>
      <c r="G7" s="200">
        <v>0</v>
      </c>
    </row>
    <row r="8" spans="2:7">
      <c r="B8" s="372" t="s">
        <v>134</v>
      </c>
      <c r="C8" s="373">
        <v>0</v>
      </c>
      <c r="D8" s="200">
        <f>C8/$C$10</f>
        <v>0</v>
      </c>
      <c r="E8" s="200">
        <v>0</v>
      </c>
      <c r="F8" s="200">
        <v>0</v>
      </c>
      <c r="G8" s="200">
        <v>0</v>
      </c>
    </row>
    <row r="9" spans="2:7" ht="12.75" thickBot="1">
      <c r="B9" s="372" t="s">
        <v>203</v>
      </c>
      <c r="C9" s="377">
        <v>138229148</v>
      </c>
      <c r="D9" s="200">
        <f>C9/$C$10</f>
        <v>7.111814703930551E-2</v>
      </c>
      <c r="E9" s="200">
        <v>0</v>
      </c>
      <c r="F9" s="200">
        <v>0</v>
      </c>
      <c r="G9" s="200">
        <v>0</v>
      </c>
    </row>
    <row r="10" spans="2:7">
      <c r="B10" s="372"/>
      <c r="C10" s="373">
        <f>SUM(C5:C9)</f>
        <v>1943655083.1900001</v>
      </c>
      <c r="D10" s="201">
        <f>SUM(D5:D9)</f>
        <v>1</v>
      </c>
      <c r="E10" s="200"/>
      <c r="F10" s="202"/>
      <c r="G10" s="203"/>
    </row>
    <row r="11" spans="2:7" ht="12.75" thickBot="1">
      <c r="B11" s="372"/>
      <c r="C11" s="373"/>
      <c r="D11" s="200"/>
      <c r="E11" s="200"/>
      <c r="F11" s="202"/>
      <c r="G11" s="203"/>
    </row>
    <row r="12" spans="2:7">
      <c r="B12" s="374"/>
      <c r="C12" s="375"/>
      <c r="D12" s="201"/>
      <c r="E12" s="201"/>
      <c r="F12" s="204"/>
      <c r="G12" s="205"/>
    </row>
    <row r="13" spans="2:7">
      <c r="B13" s="372" t="s">
        <v>406</v>
      </c>
      <c r="C13" s="496">
        <v>100000000</v>
      </c>
      <c r="D13" s="200">
        <f>C13/C10</f>
        <v>5.1449457707216359E-2</v>
      </c>
      <c r="E13" s="200"/>
      <c r="F13" s="202"/>
      <c r="G13" s="203"/>
    </row>
    <row r="14" spans="2:7" ht="12.75" thickBot="1">
      <c r="B14" s="376"/>
      <c r="C14" s="377"/>
      <c r="D14" s="377"/>
      <c r="E14" s="206"/>
      <c r="F14" s="207"/>
      <c r="G14" s="206"/>
    </row>
    <row r="15" spans="2:7">
      <c r="B15" s="378"/>
      <c r="C15" s="379"/>
      <c r="D15" s="379"/>
      <c r="E15" s="208"/>
      <c r="F15" s="209"/>
      <c r="G15" s="208"/>
    </row>
    <row r="16" spans="2:7" ht="12.75" thickBot="1">
      <c r="B16" s="209"/>
      <c r="C16" s="209"/>
      <c r="D16" s="380"/>
      <c r="E16" s="219"/>
      <c r="F16" s="209"/>
      <c r="G16" s="208"/>
    </row>
    <row r="17" spans="2:7">
      <c r="B17" s="374" t="s">
        <v>143</v>
      </c>
      <c r="C17" s="381">
        <v>0</v>
      </c>
      <c r="D17" s="355"/>
      <c r="E17" s="355"/>
      <c r="F17" s="355"/>
      <c r="G17" s="355"/>
    </row>
    <row r="18" spans="2:7">
      <c r="B18" s="372" t="s">
        <v>144</v>
      </c>
      <c r="C18" s="382">
        <v>0</v>
      </c>
      <c r="D18" s="379"/>
      <c r="E18" s="210"/>
      <c r="F18" s="355"/>
      <c r="G18" s="355"/>
    </row>
    <row r="19" spans="2:7">
      <c r="B19" s="372" t="s">
        <v>200</v>
      </c>
      <c r="C19" s="382">
        <v>0</v>
      </c>
      <c r="D19" s="379"/>
      <c r="E19" s="383"/>
      <c r="F19" s="338"/>
      <c r="G19" s="338"/>
    </row>
    <row r="20" spans="2:7">
      <c r="B20" s="372" t="s">
        <v>201</v>
      </c>
      <c r="C20" s="382">
        <v>0</v>
      </c>
      <c r="D20" s="379"/>
      <c r="E20" s="338"/>
      <c r="F20" s="338"/>
      <c r="G20" s="338"/>
    </row>
    <row r="21" spans="2:7">
      <c r="B21" s="372" t="s">
        <v>187</v>
      </c>
      <c r="C21" s="382">
        <v>0</v>
      </c>
      <c r="D21" s="379"/>
      <c r="E21" s="210"/>
      <c r="F21" s="355"/>
      <c r="G21" s="355"/>
    </row>
    <row r="22" spans="2:7" ht="12.75" thickBot="1">
      <c r="B22" s="384" t="s">
        <v>186</v>
      </c>
      <c r="C22" s="385">
        <v>0</v>
      </c>
      <c r="D22" s="379"/>
      <c r="E22" s="210"/>
      <c r="F22" s="355"/>
      <c r="G22" s="355"/>
    </row>
    <row r="23" spans="2:7">
      <c r="B23" s="386"/>
      <c r="C23" s="386"/>
      <c r="D23" s="387"/>
      <c r="E23" s="211"/>
      <c r="F23" s="355"/>
      <c r="G23" s="355"/>
    </row>
    <row r="24" spans="2:7" ht="12.75" thickBot="1">
      <c r="B24" s="209"/>
      <c r="C24" s="209"/>
      <c r="D24" s="379"/>
      <c r="E24" s="208"/>
      <c r="F24" s="209"/>
      <c r="G24" s="208"/>
    </row>
    <row r="25" spans="2:7">
      <c r="B25" s="388" t="s">
        <v>416</v>
      </c>
      <c r="C25" s="389"/>
      <c r="D25" s="338"/>
      <c r="F25" s="209"/>
    </row>
    <row r="26" spans="2:7" ht="12.75" thickBot="1">
      <c r="B26" s="390"/>
      <c r="C26" s="391"/>
      <c r="D26" s="338"/>
    </row>
    <row r="27" spans="2:7">
      <c r="B27" s="372" t="s">
        <v>407</v>
      </c>
      <c r="C27" s="373">
        <v>100000000</v>
      </c>
      <c r="D27" s="338"/>
    </row>
    <row r="28" spans="2:7">
      <c r="B28" s="372" t="s">
        <v>132</v>
      </c>
      <c r="C28" s="373">
        <v>0</v>
      </c>
      <c r="D28" s="338"/>
    </row>
    <row r="29" spans="2:7">
      <c r="B29" s="372" t="s">
        <v>408</v>
      </c>
      <c r="C29" s="373">
        <v>0</v>
      </c>
      <c r="D29" s="338"/>
    </row>
    <row r="30" spans="2:7" ht="12.75" thickBot="1">
      <c r="B30" s="376" t="s">
        <v>409</v>
      </c>
      <c r="C30" s="377">
        <f>C27-C28+C29</f>
        <v>100000000</v>
      </c>
      <c r="D30" s="338"/>
      <c r="E30" s="208"/>
      <c r="F30" s="209"/>
      <c r="G30" s="339"/>
    </row>
    <row r="31" spans="2:7">
      <c r="B31" s="338"/>
      <c r="C31" s="338"/>
      <c r="D31" s="379"/>
      <c r="E31" s="338"/>
      <c r="F31" s="338"/>
      <c r="G31" s="338"/>
    </row>
    <row r="32" spans="2:7" ht="12.75" thickBot="1">
      <c r="B32" s="338"/>
      <c r="C32" s="338"/>
      <c r="D32" s="338"/>
      <c r="E32" s="338"/>
      <c r="F32" s="338"/>
      <c r="G32" s="339"/>
    </row>
    <row r="33" spans="2:7">
      <c r="B33" s="388" t="s">
        <v>581</v>
      </c>
      <c r="C33" s="212" t="s">
        <v>561</v>
      </c>
      <c r="D33" s="212" t="s">
        <v>562</v>
      </c>
      <c r="E33" s="339"/>
      <c r="F33" s="339"/>
      <c r="G33" s="338"/>
    </row>
    <row r="34" spans="2:7" ht="12.75" thickBot="1">
      <c r="B34" s="390"/>
      <c r="C34" s="213"/>
      <c r="D34" s="213"/>
      <c r="E34" s="339"/>
      <c r="F34" s="339"/>
      <c r="G34" s="338"/>
    </row>
    <row r="35" spans="2:7">
      <c r="B35" s="392" t="s">
        <v>557</v>
      </c>
      <c r="C35" s="201">
        <v>1.3210413617874339E-2</v>
      </c>
      <c r="D35" s="201">
        <v>1.1947329008182073E-2</v>
      </c>
      <c r="F35" s="393"/>
      <c r="G35" s="386"/>
    </row>
    <row r="36" spans="2:7" ht="12.75" thickBot="1">
      <c r="B36" s="384" t="s">
        <v>558</v>
      </c>
      <c r="C36" s="206">
        <v>9.9074569828988216E-3</v>
      </c>
      <c r="D36" s="206">
        <v>7.5756918489859465E-3</v>
      </c>
      <c r="F36" s="393"/>
      <c r="G36" s="386"/>
    </row>
    <row r="37" spans="2:7">
      <c r="B37" s="339" t="s">
        <v>410</v>
      </c>
      <c r="C37" s="355"/>
      <c r="D37" s="339"/>
      <c r="E37" s="210"/>
      <c r="F37" s="210"/>
      <c r="G37" s="210"/>
    </row>
    <row r="38" spans="2:7" ht="24" customHeight="1" thickBot="1">
      <c r="C38" s="394"/>
      <c r="D38" s="394"/>
    </row>
    <row r="39" spans="2:7">
      <c r="B39" s="388" t="s">
        <v>582</v>
      </c>
      <c r="C39" s="212" t="s">
        <v>561</v>
      </c>
      <c r="D39" s="212" t="s">
        <v>562</v>
      </c>
    </row>
    <row r="40" spans="2:7" ht="12.75" thickBot="1">
      <c r="B40" s="390"/>
      <c r="C40" s="213"/>
      <c r="D40" s="213"/>
    </row>
    <row r="41" spans="2:7" ht="12.75" thickBot="1">
      <c r="B41" s="384" t="s">
        <v>563</v>
      </c>
      <c r="C41" s="499">
        <v>1.0292143571517819E-2</v>
      </c>
      <c r="D41" s="499">
        <v>9.5873296736907442E-3</v>
      </c>
    </row>
    <row r="42" spans="2:7">
      <c r="B42" s="339" t="s">
        <v>564</v>
      </c>
      <c r="C42" s="355"/>
      <c r="D42" s="339"/>
    </row>
    <row r="43" spans="2:7" ht="12.75" thickBot="1">
      <c r="C43" s="420"/>
      <c r="D43" s="394"/>
    </row>
    <row r="44" spans="2:7">
      <c r="B44" s="374" t="s">
        <v>411</v>
      </c>
      <c r="C44" s="289">
        <f>'Page 3'!L11</f>
        <v>91844374.099999994</v>
      </c>
      <c r="D44" s="394"/>
    </row>
    <row r="45" spans="2:7">
      <c r="B45" s="371" t="s">
        <v>412</v>
      </c>
      <c r="C45" s="289">
        <v>0</v>
      </c>
    </row>
    <row r="46" spans="2:7">
      <c r="B46" s="371" t="s">
        <v>413</v>
      </c>
      <c r="C46" s="289">
        <v>0</v>
      </c>
    </row>
    <row r="47" spans="2:7" ht="12.75" thickBot="1">
      <c r="B47" s="395" t="s">
        <v>414</v>
      </c>
      <c r="C47" s="290">
        <v>0</v>
      </c>
    </row>
    <row r="48" spans="2:7" ht="12.75" thickBot="1">
      <c r="B48" s="376" t="s">
        <v>415</v>
      </c>
      <c r="C48" s="290">
        <f>SUM(C44:C47)</f>
        <v>91844374.099999994</v>
      </c>
    </row>
  </sheetData>
  <pageMargins left="0" right="0" top="0.74803149606299213" bottom="0.74803149606299213" header="0.31496062992125984" footer="0.31496062992125984"/>
  <pageSetup paperSize="8" scale="70" orientation="landscape" r:id="rId1"/>
  <headerFooter>
    <oddHeader>&amp;C&amp;F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7"/>
  <sheetViews>
    <sheetView showGridLines="0" showRuler="0" view="pageLayout" zoomScaleNormal="70" zoomScaleSheetLayoutView="100" workbookViewId="0">
      <selection activeCell="D39" sqref="D39"/>
    </sheetView>
  </sheetViews>
  <sheetFormatPr defaultColWidth="5" defaultRowHeight="12"/>
  <cols>
    <col min="1" max="1" width="6.42578125" style="334" customWidth="1"/>
    <col min="2" max="2" width="46.28515625" style="334" customWidth="1"/>
    <col min="3" max="3" width="16.7109375" style="334" customWidth="1"/>
    <col min="4" max="4" width="5" style="334"/>
    <col min="5" max="5" width="46.28515625" style="334" customWidth="1"/>
    <col min="6" max="6" width="16.7109375" style="334" customWidth="1"/>
    <col min="7" max="7" width="8" style="334" customWidth="1"/>
    <col min="8" max="8" width="46.28515625" style="334" bestFit="1" customWidth="1"/>
    <col min="9" max="9" width="16.7109375" style="334" customWidth="1"/>
    <col min="10" max="16384" width="5" style="334"/>
  </cols>
  <sheetData>
    <row r="2" spans="2:10" ht="12.75" thickBot="1">
      <c r="B2" s="335" t="s">
        <v>287</v>
      </c>
      <c r="C2" s="336"/>
      <c r="D2" s="336"/>
      <c r="E2" s="336"/>
      <c r="F2" s="336"/>
      <c r="G2" s="336"/>
      <c r="H2" s="336"/>
      <c r="I2" s="336"/>
      <c r="J2" s="336"/>
    </row>
    <row r="3" spans="2:10">
      <c r="B3" s="337"/>
      <c r="C3" s="338"/>
      <c r="D3" s="338"/>
      <c r="E3" s="338"/>
      <c r="F3" s="338"/>
      <c r="G3" s="338"/>
      <c r="H3" s="338"/>
      <c r="I3" s="338"/>
      <c r="J3" s="338"/>
    </row>
    <row r="4" spans="2:10">
      <c r="B4" s="396" t="s">
        <v>245</v>
      </c>
      <c r="C4" s="397"/>
      <c r="D4" s="398"/>
      <c r="E4" s="396" t="s">
        <v>420</v>
      </c>
      <c r="F4" s="396"/>
      <c r="G4" s="398"/>
      <c r="H4" s="396" t="s">
        <v>246</v>
      </c>
      <c r="I4" s="396"/>
    </row>
    <row r="5" spans="2:10">
      <c r="B5" s="399" t="s">
        <v>609</v>
      </c>
      <c r="C5" s="398"/>
      <c r="D5" s="398"/>
      <c r="E5" s="398"/>
      <c r="F5" s="398"/>
      <c r="G5" s="398"/>
      <c r="H5" s="398"/>
      <c r="I5" s="398"/>
    </row>
    <row r="6" spans="2:10">
      <c r="B6" s="398" t="s">
        <v>247</v>
      </c>
      <c r="C6" s="400">
        <v>0</v>
      </c>
      <c r="D6" s="398"/>
      <c r="E6" s="398" t="s">
        <v>421</v>
      </c>
      <c r="F6" s="171">
        <v>0</v>
      </c>
      <c r="G6" s="398"/>
      <c r="H6" s="398" t="s">
        <v>435</v>
      </c>
      <c r="I6" s="401">
        <v>0</v>
      </c>
    </row>
    <row r="7" spans="2:10">
      <c r="B7" s="398" t="s">
        <v>248</v>
      </c>
      <c r="C7" s="400">
        <v>0</v>
      </c>
      <c r="D7" s="398"/>
      <c r="E7" s="398" t="s">
        <v>249</v>
      </c>
      <c r="F7" s="171">
        <v>0</v>
      </c>
      <c r="G7" s="398"/>
      <c r="H7" s="398" t="s">
        <v>436</v>
      </c>
      <c r="I7" s="401">
        <v>0</v>
      </c>
    </row>
    <row r="8" spans="2:10" ht="12.75" thickBot="1">
      <c r="B8" s="398"/>
      <c r="C8" s="239"/>
      <c r="D8" s="398"/>
      <c r="E8" s="398" t="s">
        <v>250</v>
      </c>
      <c r="F8" s="171">
        <v>0</v>
      </c>
      <c r="G8" s="398"/>
      <c r="H8" s="398" t="s">
        <v>437</v>
      </c>
      <c r="I8" s="401">
        <v>0</v>
      </c>
    </row>
    <row r="9" spans="2:10" ht="13.5" thickTop="1" thickBot="1">
      <c r="B9" s="398"/>
      <c r="C9" s="240"/>
      <c r="D9" s="398"/>
      <c r="E9" s="398"/>
      <c r="F9" s="402"/>
      <c r="G9" s="398"/>
      <c r="H9" s="403"/>
      <c r="I9" s="338"/>
    </row>
    <row r="10" spans="2:10" ht="12.75" thickTop="1">
      <c r="B10" s="398" t="s">
        <v>251</v>
      </c>
      <c r="C10" s="470">
        <v>472838.51</v>
      </c>
      <c r="D10" s="398"/>
      <c r="E10" s="398"/>
      <c r="F10" s="404"/>
      <c r="G10" s="398"/>
      <c r="H10" s="403"/>
      <c r="I10" s="338"/>
    </row>
    <row r="11" spans="2:10">
      <c r="B11" s="398" t="s">
        <v>252</v>
      </c>
      <c r="C11" s="400">
        <v>0</v>
      </c>
      <c r="D11" s="398"/>
      <c r="E11" s="398" t="s">
        <v>422</v>
      </c>
      <c r="F11" s="171">
        <v>0</v>
      </c>
      <c r="G11" s="398"/>
      <c r="H11" s="403" t="s">
        <v>250</v>
      </c>
      <c r="I11" s="171">
        <v>0</v>
      </c>
    </row>
    <row r="12" spans="2:10" ht="12.75" thickBot="1">
      <c r="B12" s="398" t="s">
        <v>417</v>
      </c>
      <c r="C12" s="400" t="s">
        <v>588</v>
      </c>
      <c r="D12" s="398"/>
      <c r="E12" s="398" t="s">
        <v>423</v>
      </c>
      <c r="F12" s="171">
        <v>0</v>
      </c>
      <c r="G12" s="398"/>
      <c r="H12" s="403"/>
      <c r="I12" s="402"/>
    </row>
    <row r="13" spans="2:10" ht="12.75" thickTop="1">
      <c r="B13" s="398" t="s">
        <v>418</v>
      </c>
      <c r="C13" s="400">
        <v>0</v>
      </c>
      <c r="D13" s="403"/>
      <c r="E13" s="398" t="s">
        <v>418</v>
      </c>
      <c r="F13" s="171">
        <v>0</v>
      </c>
      <c r="G13" s="398"/>
      <c r="H13" s="403"/>
      <c r="I13" s="404"/>
    </row>
    <row r="14" spans="2:10" ht="12.75" thickBot="1">
      <c r="B14" s="398"/>
      <c r="C14" s="169"/>
      <c r="D14" s="398"/>
      <c r="E14" s="398"/>
      <c r="F14" s="402"/>
      <c r="G14" s="398"/>
      <c r="H14" s="403" t="s">
        <v>253</v>
      </c>
      <c r="I14" s="171">
        <v>0</v>
      </c>
    </row>
    <row r="15" spans="2:10" ht="12.75" thickTop="1">
      <c r="B15" s="398"/>
      <c r="C15" s="170"/>
      <c r="D15" s="398"/>
      <c r="E15" s="398"/>
      <c r="F15" s="404"/>
      <c r="G15" s="398"/>
      <c r="H15" s="403" t="s">
        <v>438</v>
      </c>
      <c r="I15" s="401">
        <v>0</v>
      </c>
    </row>
    <row r="16" spans="2:10">
      <c r="B16" s="398" t="s">
        <v>192</v>
      </c>
      <c r="C16" s="470">
        <v>3988235.07</v>
      </c>
      <c r="D16" s="398"/>
      <c r="E16" s="398" t="s">
        <v>254</v>
      </c>
      <c r="F16" s="171">
        <v>0</v>
      </c>
      <c r="G16" s="398"/>
      <c r="H16" s="403" t="s">
        <v>255</v>
      </c>
      <c r="I16" s="401">
        <v>0</v>
      </c>
    </row>
    <row r="17" spans="2:9" ht="12.75" thickBot="1">
      <c r="B17" s="398" t="s">
        <v>8</v>
      </c>
      <c r="C17" s="470">
        <v>9531499.1400000006</v>
      </c>
      <c r="D17" s="398"/>
      <c r="E17" s="398"/>
      <c r="F17" s="402"/>
      <c r="G17" s="398"/>
      <c r="H17" s="403"/>
      <c r="I17" s="402"/>
    </row>
    <row r="18" spans="2:9" ht="13.5" thickTop="1" thickBot="1">
      <c r="B18" s="398"/>
      <c r="C18" s="405"/>
      <c r="D18" s="398"/>
      <c r="E18" s="398"/>
      <c r="F18" s="404"/>
      <c r="G18" s="398"/>
      <c r="H18" s="403"/>
      <c r="I18" s="404"/>
    </row>
    <row r="19" spans="2:9" ht="12.75" thickTop="1">
      <c r="B19" s="398"/>
      <c r="C19" s="398"/>
      <c r="D19" s="398"/>
      <c r="E19" s="398" t="s">
        <v>424</v>
      </c>
      <c r="F19" s="171">
        <v>0</v>
      </c>
      <c r="G19" s="398"/>
      <c r="H19" s="158" t="s">
        <v>439</v>
      </c>
      <c r="I19" s="171">
        <v>0</v>
      </c>
    </row>
    <row r="20" spans="2:9">
      <c r="B20" s="396" t="s">
        <v>256</v>
      </c>
      <c r="C20" s="396"/>
      <c r="D20" s="398"/>
      <c r="E20" s="398" t="s">
        <v>425</v>
      </c>
      <c r="F20" s="171">
        <v>0</v>
      </c>
      <c r="G20" s="398"/>
      <c r="H20" s="158" t="s">
        <v>440</v>
      </c>
      <c r="I20" s="401">
        <v>0</v>
      </c>
    </row>
    <row r="21" spans="2:9">
      <c r="B21" s="399" t="s">
        <v>609</v>
      </c>
      <c r="C21" s="398"/>
      <c r="D21" s="398"/>
      <c r="G21" s="398"/>
      <c r="H21" s="158" t="s">
        <v>441</v>
      </c>
      <c r="I21" s="401">
        <v>0</v>
      </c>
    </row>
    <row r="22" spans="2:9">
      <c r="B22" s="398" t="s">
        <v>192</v>
      </c>
      <c r="C22" s="470">
        <v>0</v>
      </c>
      <c r="D22" s="398"/>
      <c r="E22" s="398" t="s">
        <v>426</v>
      </c>
      <c r="F22" s="171">
        <v>0</v>
      </c>
      <c r="G22" s="398"/>
      <c r="H22" s="158" t="s">
        <v>440</v>
      </c>
      <c r="I22" s="401">
        <v>0</v>
      </c>
    </row>
    <row r="23" spans="2:9" ht="12.75" thickBot="1">
      <c r="B23" s="398"/>
      <c r="C23" s="169"/>
      <c r="D23" s="398"/>
      <c r="E23" s="398" t="s">
        <v>427</v>
      </c>
      <c r="F23" s="171">
        <v>0</v>
      </c>
      <c r="G23" s="398"/>
      <c r="H23" s="158" t="s">
        <v>442</v>
      </c>
      <c r="I23" s="401">
        <v>0</v>
      </c>
    </row>
    <row r="24" spans="2:9" ht="12.75" thickTop="1">
      <c r="B24" s="398"/>
      <c r="C24" s="170"/>
      <c r="D24" s="398"/>
      <c r="G24" s="398"/>
      <c r="H24" s="158" t="s">
        <v>440</v>
      </c>
      <c r="I24" s="401">
        <v>0</v>
      </c>
    </row>
    <row r="25" spans="2:9">
      <c r="B25" s="398" t="s">
        <v>8</v>
      </c>
      <c r="C25" s="470">
        <v>129964998.37</v>
      </c>
      <c r="D25" s="398"/>
      <c r="E25" s="398" t="s">
        <v>428</v>
      </c>
      <c r="F25" s="171">
        <v>0</v>
      </c>
      <c r="G25" s="398"/>
      <c r="H25" s="158" t="s">
        <v>443</v>
      </c>
      <c r="I25" s="401">
        <v>0</v>
      </c>
    </row>
    <row r="26" spans="2:9" ht="12.75" thickBot="1">
      <c r="B26" s="398"/>
      <c r="C26" s="405"/>
      <c r="D26" s="398"/>
      <c r="E26" s="398" t="s">
        <v>429</v>
      </c>
      <c r="F26" s="171">
        <v>0</v>
      </c>
      <c r="G26" s="398"/>
      <c r="H26" s="158" t="s">
        <v>440</v>
      </c>
      <c r="I26" s="401">
        <v>0</v>
      </c>
    </row>
    <row r="27" spans="2:9" ht="13.5" thickTop="1" thickBot="1">
      <c r="B27" s="338"/>
      <c r="C27" s="338"/>
      <c r="D27" s="398"/>
      <c r="G27" s="398"/>
      <c r="I27" s="402"/>
    </row>
    <row r="28" spans="2:9" ht="12.75" thickTop="1">
      <c r="B28" s="338"/>
      <c r="C28" s="338"/>
      <c r="D28" s="398"/>
      <c r="E28" s="398" t="s">
        <v>430</v>
      </c>
      <c r="F28" s="171">
        <v>0</v>
      </c>
      <c r="G28" s="398"/>
      <c r="I28" s="404"/>
    </row>
    <row r="29" spans="2:9">
      <c r="B29" s="338"/>
      <c r="C29" s="338"/>
      <c r="D29" s="398"/>
      <c r="E29" s="398" t="s">
        <v>431</v>
      </c>
      <c r="F29" s="171">
        <v>0</v>
      </c>
      <c r="G29" s="398"/>
      <c r="H29" s="403" t="s">
        <v>444</v>
      </c>
      <c r="I29" s="171">
        <v>0</v>
      </c>
    </row>
    <row r="30" spans="2:9" ht="12.75" thickBot="1">
      <c r="B30" s="398"/>
      <c r="C30" s="398"/>
      <c r="D30" s="398"/>
      <c r="E30" s="398"/>
      <c r="F30" s="402"/>
      <c r="G30" s="398"/>
      <c r="H30" s="403"/>
      <c r="I30" s="402"/>
    </row>
    <row r="31" spans="2:9" ht="12.75" thickTop="1">
      <c r="B31" s="398"/>
      <c r="C31" s="398"/>
      <c r="D31" s="398"/>
      <c r="E31" s="398"/>
      <c r="F31" s="404"/>
      <c r="G31" s="398"/>
      <c r="H31" s="403"/>
      <c r="I31" s="404"/>
    </row>
    <row r="32" spans="2:9">
      <c r="B32" s="398"/>
      <c r="C32" s="398"/>
      <c r="D32" s="398"/>
      <c r="E32" s="398" t="s">
        <v>257</v>
      </c>
      <c r="F32" s="171">
        <v>0</v>
      </c>
      <c r="G32" s="398"/>
      <c r="H32" s="403" t="s">
        <v>445</v>
      </c>
      <c r="I32" s="401">
        <v>0</v>
      </c>
    </row>
    <row r="33" spans="2:9" ht="12.75" thickBot="1">
      <c r="B33" s="398"/>
      <c r="C33" s="398"/>
      <c r="D33" s="398"/>
      <c r="E33" s="398"/>
      <c r="F33" s="402"/>
      <c r="G33" s="398"/>
      <c r="H33" s="403"/>
      <c r="I33" s="402"/>
    </row>
    <row r="34" spans="2:9" ht="18" customHeight="1" thickTop="1">
      <c r="B34" s="398"/>
      <c r="C34" s="398"/>
      <c r="D34" s="398"/>
      <c r="E34" s="398"/>
      <c r="F34" s="404"/>
      <c r="G34" s="398"/>
      <c r="H34" s="403"/>
      <c r="I34" s="404"/>
    </row>
    <row r="35" spans="2:9">
      <c r="B35" s="398"/>
      <c r="C35" s="398"/>
      <c r="D35" s="398"/>
      <c r="E35" s="398" t="s">
        <v>432</v>
      </c>
      <c r="F35" s="171">
        <v>0</v>
      </c>
      <c r="G35" s="398"/>
      <c r="H35" s="403" t="s">
        <v>258</v>
      </c>
      <c r="I35" s="171">
        <v>0</v>
      </c>
    </row>
    <row r="36" spans="2:9" ht="12.75" thickBot="1">
      <c r="B36" s="398"/>
      <c r="C36" s="398"/>
      <c r="D36" s="398"/>
      <c r="E36" s="398"/>
      <c r="F36" s="402"/>
      <c r="G36" s="398"/>
      <c r="H36" s="403"/>
      <c r="I36" s="405"/>
    </row>
    <row r="37" spans="2:9" ht="12.75" thickTop="1">
      <c r="B37" s="398"/>
      <c r="C37" s="398"/>
      <c r="D37" s="398"/>
      <c r="E37" s="398"/>
      <c r="F37" s="404"/>
      <c r="G37" s="398"/>
      <c r="H37" s="403"/>
      <c r="I37" s="398"/>
    </row>
    <row r="38" spans="2:9">
      <c r="B38" s="398"/>
      <c r="C38" s="398"/>
      <c r="D38" s="398"/>
      <c r="E38" s="398" t="s">
        <v>433</v>
      </c>
      <c r="F38" s="171">
        <v>0</v>
      </c>
      <c r="G38" s="398"/>
      <c r="H38" s="396" t="s">
        <v>259</v>
      </c>
      <c r="I38" s="396"/>
    </row>
    <row r="39" spans="2:9" ht="12.75" thickBot="1">
      <c r="B39" s="398"/>
      <c r="C39" s="398"/>
      <c r="D39" s="398"/>
      <c r="E39" s="398"/>
      <c r="F39" s="405"/>
      <c r="G39" s="398"/>
      <c r="H39" s="398"/>
      <c r="I39" s="398"/>
    </row>
    <row r="40" spans="2:9" ht="12.75" thickTop="1">
      <c r="B40" s="398"/>
      <c r="C40" s="398"/>
      <c r="D40" s="398"/>
      <c r="E40" s="398"/>
      <c r="F40" s="398"/>
      <c r="G40" s="398"/>
      <c r="H40" s="398" t="s">
        <v>260</v>
      </c>
      <c r="I40" s="171">
        <v>0</v>
      </c>
    </row>
    <row r="41" spans="2:9" ht="12.75" customHeight="1">
      <c r="B41" s="398"/>
      <c r="C41" s="398"/>
      <c r="D41" s="398"/>
      <c r="E41" s="561" t="s">
        <v>419</v>
      </c>
      <c r="F41" s="453">
        <v>0</v>
      </c>
      <c r="G41" s="398"/>
      <c r="H41" s="398" t="s">
        <v>295</v>
      </c>
      <c r="I41" s="401">
        <v>0</v>
      </c>
    </row>
    <row r="42" spans="2:9">
      <c r="B42" s="398"/>
      <c r="C42" s="398"/>
      <c r="D42" s="398"/>
      <c r="E42" s="561"/>
      <c r="F42" s="171">
        <v>0</v>
      </c>
      <c r="G42" s="398"/>
      <c r="H42" s="398" t="s">
        <v>288</v>
      </c>
      <c r="I42" s="401">
        <v>0</v>
      </c>
    </row>
    <row r="43" spans="2:9">
      <c r="B43" s="398"/>
      <c r="C43" s="398"/>
      <c r="D43" s="398"/>
      <c r="E43" s="406"/>
      <c r="F43" s="398"/>
      <c r="G43" s="398"/>
      <c r="H43" s="398" t="s">
        <v>296</v>
      </c>
      <c r="I43" s="401">
        <v>0</v>
      </c>
    </row>
    <row r="44" spans="2:9" ht="12.75" thickBot="1">
      <c r="B44" s="398"/>
      <c r="C44" s="398"/>
      <c r="D44" s="398"/>
      <c r="E44" s="398"/>
      <c r="F44" s="405"/>
      <c r="G44" s="398"/>
      <c r="H44" s="403" t="s">
        <v>289</v>
      </c>
      <c r="I44" s="401">
        <v>0</v>
      </c>
    </row>
    <row r="45" spans="2:9" ht="12.75" thickTop="1">
      <c r="B45" s="398"/>
      <c r="C45" s="398"/>
      <c r="D45" s="398"/>
      <c r="E45" s="407"/>
      <c r="F45" s="398"/>
      <c r="G45" s="398"/>
      <c r="H45" s="398" t="s">
        <v>297</v>
      </c>
      <c r="I45" s="401">
        <v>0</v>
      </c>
    </row>
    <row r="46" spans="2:9">
      <c r="B46" s="398"/>
      <c r="C46" s="398"/>
      <c r="D46" s="398"/>
      <c r="E46" s="407" t="s">
        <v>276</v>
      </c>
      <c r="F46" s="171">
        <v>0</v>
      </c>
      <c r="G46" s="398"/>
      <c r="H46" s="334" t="s">
        <v>290</v>
      </c>
      <c r="I46" s="401">
        <v>0</v>
      </c>
    </row>
    <row r="47" spans="2:9" ht="12.75" thickBot="1">
      <c r="B47" s="398"/>
      <c r="C47" s="398"/>
      <c r="D47" s="398"/>
      <c r="E47" s="407"/>
      <c r="F47" s="405"/>
      <c r="G47" s="398"/>
      <c r="H47" s="334" t="s">
        <v>298</v>
      </c>
      <c r="I47" s="401">
        <v>0</v>
      </c>
    </row>
    <row r="48" spans="2:9" ht="13.5" thickTop="1" thickBot="1">
      <c r="D48" s="398"/>
      <c r="E48" s="398"/>
      <c r="F48" s="398"/>
      <c r="G48" s="337"/>
      <c r="I48" s="405"/>
    </row>
    <row r="49" spans="2:9" ht="12.75" thickTop="1">
      <c r="B49" s="407"/>
      <c r="C49" s="338"/>
      <c r="D49" s="408"/>
      <c r="E49" s="398" t="s">
        <v>277</v>
      </c>
      <c r="F49" s="171">
        <v>0</v>
      </c>
      <c r="G49" s="408"/>
      <c r="H49" s="409"/>
      <c r="I49" s="338"/>
    </row>
    <row r="50" spans="2:9" ht="12.75" thickBot="1">
      <c r="B50" s="338"/>
      <c r="C50" s="338"/>
      <c r="D50" s="408"/>
      <c r="E50" s="398"/>
      <c r="F50" s="405"/>
      <c r="G50" s="408"/>
      <c r="H50" s="398" t="s">
        <v>261</v>
      </c>
      <c r="I50" s="401">
        <v>0</v>
      </c>
    </row>
    <row r="51" spans="2:9" ht="13.5" thickTop="1" thickBot="1">
      <c r="B51" s="338"/>
      <c r="C51" s="338"/>
      <c r="D51" s="408"/>
      <c r="E51" s="398"/>
      <c r="F51" s="398"/>
      <c r="G51" s="408"/>
      <c r="H51" s="398"/>
      <c r="I51" s="410"/>
    </row>
    <row r="52" spans="2:9" ht="12.75" thickTop="1">
      <c r="B52" s="338"/>
      <c r="C52" s="338"/>
      <c r="D52" s="408"/>
      <c r="E52" s="398" t="s">
        <v>568</v>
      </c>
      <c r="F52" s="171">
        <v>0</v>
      </c>
      <c r="G52" s="408"/>
    </row>
    <row r="53" spans="2:9" ht="12.75" thickBot="1">
      <c r="B53" s="338"/>
      <c r="C53" s="338"/>
      <c r="D53" s="408"/>
      <c r="E53" s="398"/>
      <c r="F53" s="405"/>
      <c r="G53" s="408"/>
    </row>
    <row r="54" spans="2:9" ht="12.75" thickTop="1">
      <c r="B54" s="338"/>
      <c r="C54" s="338"/>
      <c r="D54" s="408"/>
      <c r="E54" s="398"/>
      <c r="F54" s="403"/>
      <c r="G54" s="408"/>
    </row>
    <row r="55" spans="2:9">
      <c r="B55" s="338"/>
      <c r="C55" s="338"/>
      <c r="D55" s="408"/>
      <c r="E55" s="396" t="s">
        <v>434</v>
      </c>
      <c r="F55" s="396"/>
      <c r="G55" s="408"/>
    </row>
    <row r="56" spans="2:9">
      <c r="B56" s="338"/>
      <c r="C56" s="338"/>
      <c r="D56" s="408"/>
      <c r="E56" s="398"/>
      <c r="F56" s="404"/>
      <c r="G56" s="408"/>
    </row>
    <row r="57" spans="2:9">
      <c r="B57" s="338"/>
      <c r="C57" s="338"/>
      <c r="D57" s="408"/>
      <c r="E57" s="398" t="s">
        <v>260</v>
      </c>
      <c r="F57" s="171">
        <v>0</v>
      </c>
      <c r="G57" s="408"/>
    </row>
    <row r="58" spans="2:9">
      <c r="B58" s="338"/>
      <c r="C58" s="338"/>
      <c r="D58" s="408"/>
      <c r="E58" s="398" t="s">
        <v>288</v>
      </c>
      <c r="F58" s="171">
        <v>0</v>
      </c>
      <c r="G58" s="408"/>
      <c r="H58" s="338"/>
      <c r="I58" s="338"/>
    </row>
    <row r="59" spans="2:9">
      <c r="E59" s="403" t="s">
        <v>289</v>
      </c>
      <c r="F59" s="171">
        <v>0</v>
      </c>
    </row>
    <row r="60" spans="2:9">
      <c r="E60" s="334" t="s">
        <v>290</v>
      </c>
      <c r="F60" s="171">
        <v>0</v>
      </c>
    </row>
    <row r="61" spans="2:9" ht="12.75" thickBot="1">
      <c r="F61" s="405">
        <v>0</v>
      </c>
    </row>
    <row r="62" spans="2:9" ht="12.75" thickTop="1">
      <c r="F62" s="398"/>
    </row>
    <row r="63" spans="2:9">
      <c r="E63" s="398" t="s">
        <v>262</v>
      </c>
      <c r="F63" s="171">
        <v>0</v>
      </c>
    </row>
    <row r="64" spans="2:9" ht="12.75" thickBot="1">
      <c r="E64" s="398"/>
      <c r="F64" s="405"/>
    </row>
    <row r="65" spans="5:6" ht="12.75" thickTop="1">
      <c r="E65" s="398"/>
      <c r="F65" s="398"/>
    </row>
    <row r="66" spans="5:6">
      <c r="E66" s="339" t="s">
        <v>263</v>
      </c>
      <c r="F66" s="171">
        <v>0</v>
      </c>
    </row>
    <row r="67" spans="5:6">
      <c r="E67" s="338"/>
    </row>
  </sheetData>
  <mergeCells count="1">
    <mergeCell ref="E41:E42"/>
  </mergeCells>
  <pageMargins left="0" right="0" top="0.74803149606299213" bottom="0.74803149606299213" header="0.31496062992125984" footer="0.31496062992125984"/>
  <pageSetup paperSize="8" scale="70" orientation="landscape" r:id="rId1"/>
  <headerFooter>
    <oddHeader>&amp;CFosse Master Trust Investors' Report - March 2017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B2:P11"/>
  <sheetViews>
    <sheetView showGridLines="0" showRuler="0" view="pageLayout" zoomScaleNormal="85" zoomScaleSheetLayoutView="85" workbookViewId="0">
      <selection activeCell="I17" sqref="I17"/>
    </sheetView>
  </sheetViews>
  <sheetFormatPr defaultColWidth="9.140625" defaultRowHeight="12"/>
  <cols>
    <col min="1" max="1" width="6.42578125" style="334" customWidth="1"/>
    <col min="2" max="2" width="18.85546875" style="334" customWidth="1"/>
    <col min="3" max="3" width="18.85546875" style="411" customWidth="1"/>
    <col min="4" max="4" width="22.85546875" style="411" customWidth="1"/>
    <col min="5" max="5" width="24.7109375" style="411" bestFit="1" customWidth="1"/>
    <col min="6" max="9" width="18.85546875" style="411" customWidth="1"/>
    <col min="10" max="10" width="24.5703125" style="411" customWidth="1"/>
    <col min="11" max="11" width="18.85546875" style="411" customWidth="1"/>
    <col min="12" max="12" width="18" style="411" customWidth="1"/>
    <col min="13" max="13" width="16.85546875" style="411" customWidth="1"/>
    <col min="14" max="14" width="19.7109375" style="411" customWidth="1"/>
    <col min="15" max="15" width="18.85546875" style="334" customWidth="1"/>
    <col min="16" max="16" width="17.7109375" style="334" bestFit="1" customWidth="1"/>
    <col min="17" max="16384" width="9.140625" style="334"/>
  </cols>
  <sheetData>
    <row r="2" spans="2:16" ht="12.75" thickBot="1">
      <c r="B2" s="412" t="s">
        <v>294</v>
      </c>
      <c r="C2" s="413"/>
      <c r="D2" s="413"/>
      <c r="E2" s="413"/>
      <c r="F2" s="413"/>
      <c r="G2" s="413"/>
      <c r="H2" s="413"/>
      <c r="I2" s="413"/>
      <c r="J2" s="413"/>
      <c r="K2" s="413"/>
      <c r="L2" s="413"/>
      <c r="M2" s="413"/>
      <c r="N2" s="413"/>
      <c r="O2" s="413"/>
    </row>
    <row r="3" spans="2:16" ht="12.75" thickBot="1">
      <c r="B3" s="411"/>
      <c r="D3" s="414"/>
      <c r="N3" s="334"/>
    </row>
    <row r="4" spans="2:16" s="415" customFormat="1" ht="14.25" customHeight="1" thickBot="1">
      <c r="B4" s="515" t="s">
        <v>291</v>
      </c>
      <c r="C4" s="515" t="s">
        <v>346</v>
      </c>
      <c r="D4" s="516" t="s">
        <v>264</v>
      </c>
      <c r="E4" s="517" t="s">
        <v>239</v>
      </c>
      <c r="F4" s="518" t="s">
        <v>240</v>
      </c>
      <c r="G4" s="517" t="s">
        <v>241</v>
      </c>
      <c r="H4" s="518" t="s">
        <v>503</v>
      </c>
      <c r="I4" s="517" t="s">
        <v>504</v>
      </c>
      <c r="J4" s="518" t="s">
        <v>265</v>
      </c>
      <c r="K4" s="517" t="s">
        <v>242</v>
      </c>
      <c r="L4" s="518" t="s">
        <v>243</v>
      </c>
      <c r="M4" s="517" t="s">
        <v>244</v>
      </c>
      <c r="N4" s="518" t="s">
        <v>505</v>
      </c>
      <c r="O4" s="519" t="s">
        <v>565</v>
      </c>
    </row>
    <row r="5" spans="2:16" ht="12.75" thickBot="1">
      <c r="B5" s="520"/>
      <c r="C5" s="521"/>
      <c r="D5" s="522"/>
      <c r="E5" s="523"/>
      <c r="F5" s="524"/>
      <c r="G5" s="524"/>
      <c r="H5" s="525"/>
      <c r="I5" s="525"/>
      <c r="J5" s="525"/>
      <c r="K5" s="523"/>
      <c r="L5" s="524"/>
      <c r="M5" s="524"/>
      <c r="N5" s="525"/>
      <c r="O5" s="525"/>
    </row>
    <row r="6" spans="2:16" s="411" customFormat="1">
      <c r="B6" s="334"/>
      <c r="F6" s="450"/>
      <c r="G6" s="450"/>
      <c r="H6" s="450"/>
      <c r="I6" s="450"/>
      <c r="O6" s="334"/>
      <c r="P6" s="334"/>
    </row>
    <row r="7" spans="2:16" s="411" customFormat="1">
      <c r="B7" s="416" t="s">
        <v>292</v>
      </c>
      <c r="C7" s="417"/>
      <c r="D7" s="417"/>
      <c r="F7" s="451"/>
      <c r="G7" s="452"/>
      <c r="H7" s="452"/>
      <c r="I7" s="450"/>
      <c r="O7" s="334"/>
      <c r="P7" s="334"/>
    </row>
    <row r="8" spans="2:16" ht="12.75" thickBot="1">
      <c r="C8" s="334"/>
      <c r="F8" s="450"/>
      <c r="G8" s="450"/>
      <c r="H8" s="450"/>
      <c r="I8" s="450"/>
    </row>
    <row r="9" spans="2:16" ht="12.75" thickBot="1">
      <c r="B9" s="483" t="s">
        <v>291</v>
      </c>
      <c r="C9" s="484" t="s">
        <v>559</v>
      </c>
      <c r="D9" s="484" t="s">
        <v>560</v>
      </c>
      <c r="F9" s="450"/>
      <c r="G9" s="450"/>
      <c r="H9" s="450"/>
      <c r="I9" s="450"/>
      <c r="N9" s="504"/>
    </row>
    <row r="10" spans="2:16" ht="12.75" thickBot="1">
      <c r="B10" s="198"/>
      <c r="C10" s="199"/>
      <c r="D10" s="418"/>
    </row>
    <row r="11" spans="2:16" ht="12.75">
      <c r="B11" s="215"/>
    </row>
  </sheetData>
  <pageMargins left="0" right="0" top="0.74803149606299213" bottom="0.74803149606299213" header="0.31496062992125984" footer="0.31496062992125984"/>
  <pageSetup paperSize="8" scale="70" orientation="landscape" r:id="rId1"/>
  <headerFooter>
    <oddHeader>&amp;CFosse Master Trust Investors' Report - March 2017</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Page 1</vt:lpstr>
      <vt:lpstr>Page 2</vt:lpstr>
      <vt:lpstr>Page 3</vt:lpstr>
      <vt:lpstr>Page 4</vt:lpstr>
      <vt:lpstr>Page 5</vt:lpstr>
      <vt:lpstr>Page 6</vt:lpstr>
      <vt:lpstr>Page 7</vt:lpstr>
      <vt:lpstr>Page 8</vt:lpstr>
      <vt:lpstr>Page 9</vt:lpstr>
      <vt:lpstr>Page 10</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Rashtchi, Targol (Santander)</cp:lastModifiedBy>
  <cp:lastPrinted>2017-02-28T18:16:22Z</cp:lastPrinted>
  <dcterms:created xsi:type="dcterms:W3CDTF">2003-11-05T16:29:11Z</dcterms:created>
  <dcterms:modified xsi:type="dcterms:W3CDTF">2017-04-28T13:43:31Z</dcterms:modified>
</cp:coreProperties>
</file>