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Z:\Distributions\a.Covered Bonds\2021\h.Aug\e.HTT\"/>
    </mc:Choice>
  </mc:AlternateContent>
  <xr:revisionPtr revIDLastSave="0" documentId="13_ncr:1_{52F0D129-4B1E-41A3-8E38-3821126957E7}" xr6:coauthVersionLast="47" xr6:coauthVersionMax="47" xr10:uidLastSave="{00000000-0000-0000-0000-000000000000}"/>
  <bookViews>
    <workbookView xWindow="-120" yWindow="-120" windowWidth="29040" windowHeight="158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7" i="8" l="1"/>
  <c r="C155" i="8"/>
  <c r="C100" i="8"/>
  <c r="D249" i="9"/>
  <c r="D227" i="9"/>
  <c r="C77" i="8"/>
  <c r="D214" i="9"/>
  <c r="C214" i="9"/>
  <c r="C58" i="8"/>
  <c r="F62" i="8" s="1"/>
  <c r="G223" i="8"/>
  <c r="C119" i="8"/>
  <c r="C129" i="8" s="1"/>
  <c r="D100" i="8"/>
  <c r="G102" i="8" s="1"/>
  <c r="C174" i="8"/>
  <c r="C193" i="8"/>
  <c r="F45" i="8"/>
  <c r="D119" i="8"/>
  <c r="D98" i="19"/>
  <c r="F98" i="19"/>
  <c r="C98" i="19"/>
  <c r="D94" i="19"/>
  <c r="F94" i="19"/>
  <c r="C94" i="19"/>
  <c r="F66" i="19"/>
  <c r="D66" i="19"/>
  <c r="C66" i="19"/>
  <c r="D595" i="19"/>
  <c r="G594" i="19"/>
  <c r="G591"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D360" i="9"/>
  <c r="G357" i="9"/>
  <c r="C360" i="9"/>
  <c r="F358" i="9"/>
  <c r="G358" i="9"/>
  <c r="G359" i="9"/>
  <c r="G356" i="9"/>
  <c r="G360" i="9"/>
  <c r="F356" i="9"/>
  <c r="C353" i="9"/>
  <c r="F348" i="9"/>
  <c r="F350" i="9"/>
  <c r="F352" i="9"/>
  <c r="F346" i="9"/>
  <c r="D353" i="9"/>
  <c r="G348" i="9"/>
  <c r="F347" i="9"/>
  <c r="D328" i="9"/>
  <c r="G310" i="9"/>
  <c r="G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77" i="19"/>
  <c r="F380" i="19"/>
  <c r="F381" i="19"/>
  <c r="G379" i="19"/>
  <c r="F367" i="19"/>
  <c r="G367" i="19"/>
  <c r="G373" i="19"/>
  <c r="G327" i="19"/>
  <c r="G595" i="19"/>
  <c r="F373" i="19"/>
  <c r="G372" i="19"/>
  <c r="G377" i="19"/>
  <c r="F582" i="19"/>
  <c r="F372" i="19"/>
  <c r="G371" i="19"/>
  <c r="G380" i="19"/>
  <c r="F371" i="19"/>
  <c r="G37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6" i="9"/>
  <c r="F577"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D570" i="9"/>
  <c r="C570" i="9"/>
  <c r="D532" i="9"/>
  <c r="C532" i="9"/>
  <c r="D343" i="9"/>
  <c r="C343" i="9"/>
  <c r="D305" i="9"/>
  <c r="C305" i="9"/>
  <c r="C30" i="19"/>
  <c r="F29" i="19"/>
  <c r="F28" i="9"/>
  <c r="G16" i="19" s="1"/>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343"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570" i="9"/>
  <c r="F343" i="9"/>
  <c r="G305" i="9"/>
  <c r="G570" i="9"/>
  <c r="G532" i="9"/>
  <c r="F532" i="9"/>
  <c r="F305" i="9"/>
  <c r="G227" i="8"/>
  <c r="F225" i="8"/>
  <c r="G224" i="8"/>
  <c r="F224" i="8"/>
  <c r="G219" i="8"/>
  <c r="F219" i="8"/>
  <c r="G218" i="8"/>
  <c r="C179" i="8"/>
  <c r="F177" i="8" s="1"/>
  <c r="C288" i="8"/>
  <c r="F178"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F76" i="9"/>
  <c r="D76" i="9"/>
  <c r="C76" i="9"/>
  <c r="F72" i="9"/>
  <c r="D72" i="9"/>
  <c r="C72" i="9"/>
  <c r="C15" i="9"/>
  <c r="F18" i="19" s="1"/>
  <c r="F17" i="22"/>
  <c r="C299" i="8"/>
  <c r="C298" i="8"/>
  <c r="C297" i="8"/>
  <c r="C296" i="8"/>
  <c r="C295" i="8"/>
  <c r="C294" i="8"/>
  <c r="C291" i="8"/>
  <c r="C289" i="8"/>
  <c r="C167" i="8"/>
  <c r="D155" i="8"/>
  <c r="G148" i="8" s="1"/>
  <c r="G147" i="8"/>
  <c r="D129" i="8"/>
  <c r="G127" i="8" s="1"/>
  <c r="D77" i="8"/>
  <c r="G80" i="8"/>
  <c r="G438" i="9"/>
  <c r="G416" i="9"/>
  <c r="G126" i="11"/>
  <c r="F16" i="19"/>
  <c r="G134" i="11"/>
  <c r="G136" i="11"/>
  <c r="G124" i="11"/>
  <c r="F153" i="11"/>
  <c r="G171" i="11"/>
  <c r="F428" i="9"/>
  <c r="F424" i="9"/>
  <c r="G120" i="11"/>
  <c r="G128" i="11"/>
  <c r="G138" i="11"/>
  <c r="G122" i="11"/>
  <c r="G130" i="11"/>
  <c r="G142" i="11"/>
  <c r="G121" i="8"/>
  <c r="G150" i="8"/>
  <c r="G131" i="8"/>
  <c r="G135" i="8"/>
  <c r="G132" i="8"/>
  <c r="F59" i="8"/>
  <c r="F166" i="8"/>
  <c r="F164" i="8"/>
  <c r="F165" i="8"/>
  <c r="G142" i="8"/>
  <c r="G120" i="8"/>
  <c r="G116" i="8"/>
  <c r="F149" i="10"/>
  <c r="G25" i="10"/>
  <c r="G28" i="10"/>
  <c r="G32" i="10"/>
  <c r="F33" i="10"/>
  <c r="G24" i="10"/>
  <c r="F29" i="10"/>
  <c r="G33" i="10"/>
  <c r="F25" i="10"/>
  <c r="G29" i="10"/>
  <c r="G36" i="10"/>
  <c r="G432" i="9"/>
  <c r="G73" i="8"/>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430" i="9"/>
  <c r="F22" i="10"/>
  <c r="F24" i="10"/>
  <c r="F26" i="10"/>
  <c r="F28" i="10"/>
  <c r="F30" i="10"/>
  <c r="F32" i="10"/>
  <c r="F34" i="10"/>
  <c r="F151" i="10"/>
  <c r="F157" i="10"/>
  <c r="F158" i="10"/>
  <c r="F153" i="10"/>
  <c r="G426" i="9"/>
  <c r="G434" i="9"/>
  <c r="F447" i="9"/>
  <c r="F467" i="9"/>
  <c r="G420" i="9"/>
  <c r="G428" i="9"/>
  <c r="G436" i="9"/>
  <c r="G449" i="9"/>
  <c r="G467" i="9"/>
  <c r="F469" i="9"/>
  <c r="G471" i="9"/>
  <c r="F449" i="9"/>
  <c r="F473" i="9"/>
  <c r="F480" i="9"/>
  <c r="F445" i="9"/>
  <c r="F454" i="9"/>
  <c r="G418" i="9"/>
  <c r="G424" i="9"/>
  <c r="F432" i="9"/>
  <c r="G445" i="9"/>
  <c r="F451" i="9"/>
  <c r="F471" i="9"/>
  <c r="F12" i="9"/>
  <c r="F439" i="9"/>
  <c r="F437" i="9"/>
  <c r="F435" i="9"/>
  <c r="F433" i="9"/>
  <c r="F431" i="9"/>
  <c r="F429" i="9"/>
  <c r="F427" i="9"/>
  <c r="F425" i="9"/>
  <c r="F423" i="9"/>
  <c r="F421" i="9"/>
  <c r="F419" i="9"/>
  <c r="F417" i="9"/>
  <c r="F438" i="9"/>
  <c r="F434" i="9"/>
  <c r="F430" i="9"/>
  <c r="F426" i="9"/>
  <c r="F422" i="9"/>
  <c r="F418" i="9"/>
  <c r="G86" i="8"/>
  <c r="G81" i="8"/>
  <c r="G79" i="8"/>
  <c r="G76" i="8"/>
  <c r="G74" i="8"/>
  <c r="G72" i="8"/>
  <c r="G70" i="8"/>
  <c r="G87" i="8"/>
  <c r="F420" i="9"/>
  <c r="F436" i="9"/>
  <c r="F163" i="11"/>
  <c r="F161" i="11"/>
  <c r="F159" i="11"/>
  <c r="F156" i="11"/>
  <c r="F154" i="11"/>
  <c r="F152" i="11"/>
  <c r="F150" i="11"/>
  <c r="F160" i="11"/>
  <c r="F185" i="11"/>
  <c r="F183" i="11"/>
  <c r="F181" i="11"/>
  <c r="F178" i="11"/>
  <c r="F176" i="11"/>
  <c r="F174" i="11"/>
  <c r="F172" i="11"/>
  <c r="F182" i="11"/>
  <c r="F13"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40" i="9"/>
  <c r="G453" i="9"/>
  <c r="F440" i="9"/>
  <c r="F453" i="9"/>
  <c r="G475" i="9"/>
  <c r="F475" i="9"/>
  <c r="G77" i="8"/>
  <c r="C290" i="8"/>
  <c r="F292" i="8"/>
  <c r="C292" i="8"/>
  <c r="D290" i="8"/>
  <c r="C293" i="8"/>
  <c r="C300" i="8"/>
  <c r="D293" i="8"/>
  <c r="D300" i="8"/>
  <c r="D292" i="8"/>
  <c r="G220" i="9" l="1"/>
  <c r="G230" i="9"/>
  <c r="G225" i="9"/>
  <c r="G247" i="9"/>
  <c r="G254" i="9"/>
  <c r="G243" i="9"/>
  <c r="G245" i="9"/>
  <c r="G246" i="9"/>
  <c r="G244" i="9"/>
  <c r="G250" i="9"/>
  <c r="G252" i="9"/>
  <c r="G241" i="9"/>
  <c r="G255" i="9"/>
  <c r="G166" i="8"/>
  <c r="G165" i="8"/>
  <c r="G164" i="8"/>
  <c r="G167" i="8" s="1"/>
  <c r="G99" i="8"/>
  <c r="G139" i="8"/>
  <c r="G151" i="8"/>
  <c r="G141" i="8"/>
  <c r="G161" i="8"/>
  <c r="G153" i="8"/>
  <c r="G138" i="8"/>
  <c r="G160" i="8"/>
  <c r="F167" i="8"/>
  <c r="G157" i="8"/>
  <c r="G143" i="8"/>
  <c r="G140" i="8"/>
  <c r="G162" i="8"/>
  <c r="G154" i="8"/>
  <c r="F80" i="8"/>
  <c r="F73" i="8"/>
  <c r="F75" i="8"/>
  <c r="F87" i="8"/>
  <c r="F71" i="8"/>
  <c r="F86" i="8"/>
  <c r="F79" i="8"/>
  <c r="F72" i="8"/>
  <c r="F70" i="8"/>
  <c r="F74" i="8"/>
  <c r="F76" i="8"/>
  <c r="F82" i="8"/>
  <c r="F81" i="8"/>
  <c r="F78" i="8"/>
  <c r="F153" i="8"/>
  <c r="F140" i="8"/>
  <c r="F142" i="8"/>
  <c r="F154" i="8"/>
  <c r="F158" i="8"/>
  <c r="F156" i="8"/>
  <c r="F150" i="8"/>
  <c r="F162" i="8"/>
  <c r="F138" i="8"/>
  <c r="F160" i="8"/>
  <c r="F151" i="8"/>
  <c r="F143" i="8"/>
  <c r="F152" i="8"/>
  <c r="F139" i="8"/>
  <c r="F144" i="8"/>
  <c r="F161" i="8"/>
  <c r="F157" i="8"/>
  <c r="F141" i="8"/>
  <c r="F146" i="8"/>
  <c r="F145" i="8"/>
  <c r="F149" i="8"/>
  <c r="F159" i="8"/>
  <c r="F148" i="8"/>
  <c r="F147" i="8"/>
  <c r="F203" i="9"/>
  <c r="F210" i="9"/>
  <c r="F194" i="9"/>
  <c r="F199" i="9"/>
  <c r="F190" i="9"/>
  <c r="F213" i="9"/>
  <c r="F204" i="9"/>
  <c r="F201" i="9"/>
  <c r="F208" i="9"/>
  <c r="F192" i="9"/>
  <c r="F206" i="9"/>
  <c r="F197" i="9"/>
  <c r="F211" i="9"/>
  <c r="F202" i="9"/>
  <c r="F209" i="9"/>
  <c r="F200" i="9"/>
  <c r="F207" i="9"/>
  <c r="F198" i="9"/>
  <c r="F193" i="9"/>
  <c r="F205" i="9"/>
  <c r="F196" i="9"/>
  <c r="F195" i="9"/>
  <c r="F191" i="9"/>
  <c r="F212" i="9"/>
  <c r="G210" i="9"/>
  <c r="G194" i="9"/>
  <c r="G203" i="9"/>
  <c r="G193" i="9"/>
  <c r="G213" i="9"/>
  <c r="G207" i="9"/>
  <c r="G208" i="9"/>
  <c r="G192" i="9"/>
  <c r="G197" i="9"/>
  <c r="G206" i="9"/>
  <c r="G190" i="9"/>
  <c r="G204" i="9"/>
  <c r="G202" i="9"/>
  <c r="G191" i="9"/>
  <c r="G212" i="9"/>
  <c r="G200" i="9"/>
  <c r="G198" i="9"/>
  <c r="G195" i="9"/>
  <c r="G196" i="9"/>
  <c r="G209" i="9"/>
  <c r="G201" i="9"/>
  <c r="G199" i="9"/>
  <c r="G211" i="9"/>
  <c r="G205" i="9"/>
  <c r="F135" i="8"/>
  <c r="F118" i="8"/>
  <c r="F115" i="8"/>
  <c r="F114" i="8"/>
  <c r="F136" i="8"/>
  <c r="F126" i="8"/>
  <c r="F134" i="8"/>
  <c r="F116" i="8"/>
  <c r="F113" i="8"/>
  <c r="F132" i="8"/>
  <c r="F112" i="8"/>
  <c r="F127" i="8"/>
  <c r="F125" i="8"/>
  <c r="F123" i="8"/>
  <c r="F133" i="8"/>
  <c r="F117" i="8"/>
  <c r="F128" i="8"/>
  <c r="F120" i="8"/>
  <c r="F131" i="8"/>
  <c r="F119" i="8"/>
  <c r="F121" i="8"/>
  <c r="F124" i="8"/>
  <c r="F122" i="8"/>
  <c r="F130" i="8"/>
  <c r="D45" i="8"/>
  <c r="F221" i="8"/>
  <c r="G18" i="19"/>
  <c r="C217" i="8"/>
  <c r="C220" i="8" s="1"/>
  <c r="C208" i="8"/>
  <c r="F97" i="8"/>
  <c r="F102" i="8"/>
  <c r="F93" i="8"/>
  <c r="F96" i="8"/>
  <c r="F63" i="8"/>
  <c r="F182" i="8"/>
  <c r="F175" i="8"/>
  <c r="F186" i="8"/>
  <c r="F184" i="8"/>
  <c r="G231" i="9"/>
  <c r="G219" i="9"/>
  <c r="G229" i="9"/>
  <c r="G228" i="9"/>
  <c r="G226" i="9"/>
  <c r="G222" i="9"/>
  <c r="F60" i="8"/>
  <c r="G136" i="8"/>
  <c r="G114" i="8"/>
  <c r="G112" i="8"/>
  <c r="G134" i="8"/>
  <c r="G130" i="8"/>
  <c r="G117" i="8"/>
  <c r="G133" i="8"/>
  <c r="G126" i="8"/>
  <c r="G124" i="8"/>
  <c r="G122" i="8"/>
  <c r="G119" i="8"/>
  <c r="G115" i="8"/>
  <c r="F21" i="9"/>
  <c r="F22" i="9"/>
  <c r="F17" i="9"/>
  <c r="F26" i="9"/>
  <c r="F23" i="9"/>
  <c r="F14" i="9"/>
  <c r="F15" i="9" s="1"/>
  <c r="F17" i="19"/>
  <c r="G224" i="9"/>
  <c r="F104" i="8"/>
  <c r="G125" i="8"/>
  <c r="G242" i="9"/>
  <c r="G249" i="9" s="1"/>
  <c r="G233" i="9"/>
  <c r="F103" i="8"/>
  <c r="G113" i="8"/>
  <c r="F94" i="8"/>
  <c r="F183" i="8"/>
  <c r="C227" i="9"/>
  <c r="F105" i="8"/>
  <c r="F185" i="8"/>
  <c r="G97" i="8"/>
  <c r="G105" i="8"/>
  <c r="G104" i="8"/>
  <c r="G103" i="8"/>
  <c r="G93" i="8"/>
  <c r="G96" i="8"/>
  <c r="F101" i="8"/>
  <c r="F24" i="9"/>
  <c r="G94" i="8"/>
  <c r="G118" i="8"/>
  <c r="F98" i="8"/>
  <c r="G253" i="9"/>
  <c r="G248" i="9"/>
  <c r="G251" i="9"/>
  <c r="F174" i="8"/>
  <c r="F179" i="8" s="1"/>
  <c r="G17" i="19"/>
  <c r="G232" i="9"/>
  <c r="F20" i="9"/>
  <c r="F25" i="9"/>
  <c r="G101" i="8"/>
  <c r="G221" i="9"/>
  <c r="G98" i="8"/>
  <c r="G123" i="8"/>
  <c r="F95" i="8"/>
  <c r="F180" i="8"/>
  <c r="F227" i="8"/>
  <c r="F223" i="8"/>
  <c r="F218" i="8"/>
  <c r="F226" i="8"/>
  <c r="F222" i="8"/>
  <c r="F217" i="8"/>
  <c r="C249" i="9"/>
  <c r="F64" i="8"/>
  <c r="F53" i="8"/>
  <c r="F54" i="8"/>
  <c r="F55" i="8"/>
  <c r="F61" i="8"/>
  <c r="F57" i="8"/>
  <c r="F56" i="8"/>
  <c r="F181" i="8"/>
  <c r="F16" i="9"/>
  <c r="F19" i="9"/>
  <c r="G223" i="9"/>
  <c r="G95" i="8"/>
  <c r="G128" i="8"/>
  <c r="F99" i="8"/>
  <c r="F187" i="8"/>
  <c r="G17" i="22"/>
  <c r="G225" i="8"/>
  <c r="G226" i="8"/>
  <c r="G222" i="8"/>
  <c r="G217" i="8"/>
  <c r="G220" i="8" s="1"/>
  <c r="G221" i="8"/>
  <c r="G145" i="8"/>
  <c r="G146" i="8"/>
  <c r="G156" i="8"/>
  <c r="G152" i="8"/>
  <c r="G144" i="8"/>
  <c r="G149" i="8"/>
  <c r="G159" i="8"/>
  <c r="G158" i="8"/>
  <c r="F155" i="8" l="1"/>
  <c r="G155" i="8"/>
  <c r="F100" i="8"/>
  <c r="F58" i="8"/>
  <c r="F252" i="9"/>
  <c r="F245" i="9"/>
  <c r="F251" i="9"/>
  <c r="F243" i="9"/>
  <c r="F241" i="9"/>
  <c r="F248" i="9"/>
  <c r="F246" i="9"/>
  <c r="F244" i="9"/>
  <c r="F253" i="9"/>
  <c r="F242" i="9"/>
  <c r="F255" i="9"/>
  <c r="F254" i="9"/>
  <c r="F250" i="9"/>
  <c r="F247" i="9"/>
  <c r="F193" i="8"/>
  <c r="F206" i="8"/>
  <c r="F209" i="8"/>
  <c r="F215" i="8"/>
  <c r="F203" i="8"/>
  <c r="F198" i="8"/>
  <c r="F197" i="8"/>
  <c r="F211" i="8"/>
  <c r="F195" i="8"/>
  <c r="F201" i="8"/>
  <c r="F205" i="8"/>
  <c r="F199" i="8"/>
  <c r="F210" i="8"/>
  <c r="F200" i="8"/>
  <c r="F196" i="8"/>
  <c r="F214" i="8"/>
  <c r="F212" i="8"/>
  <c r="F194" i="8"/>
  <c r="F202" i="8"/>
  <c r="F204" i="8"/>
  <c r="F213" i="8"/>
  <c r="F220" i="8"/>
  <c r="F214" i="9"/>
  <c r="G129" i="8"/>
  <c r="F231" i="9"/>
  <c r="F225" i="9"/>
  <c r="F229" i="9"/>
  <c r="F221" i="9"/>
  <c r="F226" i="9"/>
  <c r="F220" i="9"/>
  <c r="F232" i="9"/>
  <c r="F233" i="9"/>
  <c r="F222" i="9"/>
  <c r="F223" i="9"/>
  <c r="F228" i="9"/>
  <c r="F230" i="9"/>
  <c r="F224" i="9"/>
  <c r="F219" i="9"/>
  <c r="F227" i="9" s="1"/>
  <c r="G100" i="8"/>
  <c r="F129" i="8"/>
  <c r="G214" i="9"/>
  <c r="F77" i="8"/>
  <c r="G227" i="9"/>
  <c r="F249" i="9" l="1"/>
  <c r="F208" i="8"/>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<sst xmlns="http://schemas.openxmlformats.org/spreadsheetml/2006/main" count="4978" uniqueCount="2623">
  <si>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</si>
  <si>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</si>
  <si>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</si>
  <si>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</si>
  <si>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</si>
  <si>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</si>
  <si>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</si>
  <si>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</si>
  <si>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</si>
  <si>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</si>
  <si>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</si>
  <si>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</si>
  <si>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</si>
  <si>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</si>
  <si>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</si>
  <si>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</si>
  <si>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</si>
  <si>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</si>
  <si>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</si>
  <si>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</si>
  <si>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</si>
  <si>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</si>
  <si>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</si>
  <si>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</si>
  <si>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</si>
  <si>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</si>
  <si>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</si>
  <si>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</si>
  <si>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</si>
  <si>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</si>
  <si>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</si>
  <si>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</si>
  <si>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</si>
  <si>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</si>
  <si>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</si>
  <si>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</si>
  <si>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</si>
  <si>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</si>
  <si>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</si>
  <si>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</si>
  <si>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</si>
  <si>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</si>
  <si>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</si>
  <si>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</si>
  <si>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</si>
  <si>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</si>
  <si>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</si>
  <si>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</si>
  <si>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</si>
  <si>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</si>
  <si>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</si>
  <si>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</si>
  <si>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</si>
  <si>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</si>
  <si>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</si>
  <si>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</si>
  <si>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</si>
  <si>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</si>
  <si>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</si>
  <si>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</si>
  <si>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</si>
  <si>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</si>
  <si>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</si>
  <si>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</si>
  <si>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</si>
  <si>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</si>
  <si>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</si>
  <si>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</si>
  <si>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</si>
  <si>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</si>
  <si>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</si>
  <si>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</si>
  <si>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</si>
  <si>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</si>
  <si>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</si>
  <si>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</si>
  <si>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</si>
  <si>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</si>
  <si>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</si>
  <si>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</si>
  <si>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</si>
  <si>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</si>
  <si>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</si>
  <si>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</si>
  <si>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</si>
  <si>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</si>
  <si>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</si>
  <si>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</si>
  <si>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</si>
  <si>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</si>
  <si>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</si>
  <si>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</si>
  <si>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</si>
  <si>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</si>
  <si>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</si>
  <si>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</si>
  <si>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</si>
  <si>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</si>
  <si>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</si>
  <si>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</si>
  <si>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</si>
  <si>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</si>
  <si>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</si>
  <si>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</si>
  <si>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</si>
  <si>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</si>
  <si>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</si>
  <si>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</si>
  <si>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</si>
  <si>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</si>
  <si>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</si>
  <si>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</si>
  <si>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</si>
  <si>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</si>
  <si>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</si>
  <si>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</si>
  <si>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</si>
  <si>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</si>
  <si>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</si>
  <si>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</si>
  <si>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</si>
  <si>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</si>
  <si>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</si>
  <si>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</si>
  <si>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</si>
  <si>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</si>
  <si>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</si>
  <si>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</si>
  <si>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</si>
  <si>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</si>
  <si>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</si>
  <si>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</si>
  <si>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</si>
  <si>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</si>
  <si>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</si>
  <si>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</si>
  <si>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</si>
  <si>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</si>
  <si>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</si>
  <si>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</si>
  <si>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</si>
  <si>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</si>
  <si>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</si>
  <si>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</si>
  <si>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</si>
  <si>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</si>
  <si>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</si>
  <si>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</si>
  <si>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</si>
  <si>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</si>
  <si>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</si>
  <si>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</si>
  <si>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</si>
  <si>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</si>
  <si>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</si>
  <si>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</si>
  <si>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</si>
  <si>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</si>
  <si>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</si>
  <si>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</si>
  <si>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</si>
  <si>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</si>
  <si>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</si>
  <si>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</si>
  <si>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</si>
  <si>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</si>
  <si>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</si>
  <si>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</si>
  <si>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</si>
  <si>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</si>
  <si>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</si>
  <si>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</si>
  <si>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</si>
  <si>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</si>
  <si>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</si>
  <si>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</si>
  <si>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</si>
  <si>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</si>
  <si>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</si>
  <si>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</si>
  <si>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</si>
  <si>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</si>
  <si>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</si>
  <si>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</si>
  <si>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</si>
  <si>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</si>
  <si>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</si>
  <si>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</si>
  <si>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</si>
  <si>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</si>
  <si>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</si>
  <si>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</si>
  <si>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</si>
  <si>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</si>
  <si>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</si>
  <si>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</si>
  <si>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</si>
  <si>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</si>
  <si>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</si>
  <si>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</si>
  <si>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</si>
  <si>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</si>
  <si>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</si>
  <si>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</si>
  <si>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</si>
  <si>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</si>
  <si>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</si>
  <si>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</si>
  <si>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</si>
  <si>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</si>
  <si>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</si>
  <si>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</si>
  <si>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</si>
  <si>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</si>
  <si>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</si>
  <si>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</si>
  <si>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</si>
  <si>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</si>
  <si>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</si>
  <si>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</si>
  <si>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</si>
  <si>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</si>
  <si>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</si>
  <si>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</si>
  <si>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</si>
  <si>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</si>
  <si>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</si>
  <si>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</si>
  <si>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</si>
  <si>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</si>
  <si>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</si>
  <si>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</si>
  <si>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</si>
  <si>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</si>
  <si>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</si>
  <si>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</si>
  <si>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</si>
  <si>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</si>
  <si>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</si>
  <si>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</si>
  <si>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</si>
  <si>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</si>
  <si>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</si>
  <si>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</si>
  <si>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</si>
  <si>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</si>
  <si>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</si>
  <si>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</si>
  <si>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</si>
  <si>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</si>
  <si>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</si>
  <si>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</si>
  <si>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</si>
  <si>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</si>
  <si>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</si>
  <si>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</si>
  <si>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</si>
  <si>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</si>
  <si>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</si>
  <si>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</si>
  <si>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</si>
  <si>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</si>
  <si>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</si>
  <si>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</si>
  <si>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</si>
  <si>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</si>
  <si>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</si>
  <si>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</si>
  <si>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</si>
  <si>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</si>
  <si>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</si>
  <si>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</si>
  <si>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</si>
  <si>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</si>
  <si>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</si>
  <si>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</si>
  <si>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</si>
  <si>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</si>
  <si>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</si>
  <si>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</si>
  <si>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</si>
  <si>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</si>
  <si>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</si>
  <si>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</si>
  <si>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</si>
  <si>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</si>
  <si>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</si>
  <si>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</si>
  <si>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</si>
  <si>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</si>
  <si>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</si>
  <si>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</si>
  <si>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</si>
  <si>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</si>
  <si>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</si>
  <si>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</si>
  <si>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</si>
  <si>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</si>
  <si>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</si>
  <si>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</si>
  <si>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</si>
  <si>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</si>
  <si>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</si>
  <si>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</si>
  <si>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</si>
  <si>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</si>
  <si>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</si>
  <si>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</si>
  <si>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</si>
  <si>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</si>
  <si>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</si>
  <si>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</si>
  <si>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</si>
  <si>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</si>
  <si>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</si>
  <si>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</si>
  <si>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</si>
  <si>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</si>
  <si>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</si>
  <si>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</si>
  <si>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</si>
  <si>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</si>
  <si>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</si>
  <si>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</si>
  <si>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</si>
  <si>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</si>
  <si>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</si>
  <si>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</si>
  <si>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</si>
  <si>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</si>
  <si>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</si>
  <si>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</si>
  <si>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</si>
  <si>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</si>
  <si>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</si>
  <si>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</si>
  <si>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</si>
  <si>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</si>
  <si>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</si>
  <si>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</si>
  <si>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</si>
  <si>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</si>
  <si>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</si>
  <si>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</si>
  <si>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</si>
  <si>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</si>
  <si>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</si>
  <si>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</si>
  <si>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</si>
  <si>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</si>
  <si>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</si>
  <si>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</si>
  <si>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</si>
  <si>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</si>
  <si>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</si>
  <si>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</si>
  <si>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</si>
  <si>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</si>
  <si>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</si>
  <si>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</si>
  <si>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</si>
  <si>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</si>
  <si>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</si>
  <si>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</si>
  <si>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</si>
  <si>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</si>
  <si>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</si>
  <si>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</si>
  <si>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</si>
  <si>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</si>
  <si>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</si>
  <si>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</si>
  <si>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</si>
  <si>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</si>
  <si>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</si>
  <si>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</si>
  <si>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</si>
  <si>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</si>
  <si>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</si>
  <si>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</si>
  <si>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</si>
  <si>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</si>
  <si>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</si>
  <si>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</si>
  <si>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</si>
  <si>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</si>
  <si>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</si>
  <si>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</si>
  <si>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</si>
  <si>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</si>
  <si>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</si>
  <si>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</si>
  <si>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</si>
  <si>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</si>
  <si>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</si>
  <si>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</si>
  <si>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</si>
  <si>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</si>
  <si>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</si>
  <si>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</si>
  <si>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</si>
  <si>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</si>
  <si>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</si>
  <si>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</si>
  <si>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</si>
  <si>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</si>
  <si>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</si>
  <si>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</si>
  <si>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</si>
  <si>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</si>
  <si>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</si>
  <si>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</si>
  <si>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</si>
  <si>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</si>
  <si>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</si>
  <si>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</si>
  <si>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</si>
  <si>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</si>
  <si>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</si>
  <si>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</si>
  <si>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</si>
  <si>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</si>
  <si>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</si>
  <si>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</si>
  <si>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</si>
  <si>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</si>
  <si>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</si>
  <si>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</si>
  <si>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</si>
  <si>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</si>
  <si>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</si>
  <si>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</si>
  <si>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</si>
  <si>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</si>
  <si>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</si>
  <si>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</si>
  <si>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</si>
  <si>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</si>
  <si>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</si>
  <si>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</si>
  <si>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</si>
  <si>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</si>
  <si>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</si>
  <si>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</si>
  <si>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</si>
  <si>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</si>
  <si>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</si>
  <si>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</si>
  <si>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</si>
  <si>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</si>
  <si>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</si>
  <si>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</si>
  <si>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</si>
  <si>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</si>
  <si>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</si>
  <si>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</si>
  <si>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</si>
  <si>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</si>
  <si>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</si>
  <si>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</si>
  <si>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</si>
  <si>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</si>
  <si>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</si>
  <si>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</si>
  <si>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</si>
  <si>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</si>
  <si>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</si>
  <si>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</si>
  <si>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</si>
  <si>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</si>
  <si>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</si>
  <si>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</si>
  <si>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</si>
  <si>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</si>
  <si>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</si>
  <si>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</si>
  <si>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</si>
  <si>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</si>
  <si>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</si>
  <si>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</si>
  <si>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</si>
  <si>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</si>
  <si>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</si>
  <si>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</si>
  <si>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</si>
  <si>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</si>
  <si>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</si>
  <si>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</si>
  <si>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</si>
  <si>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</si>
  <si>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</si>
  <si>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</si>
  <si>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</si>
  <si>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</si>
  <si>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</si>
  <si>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</si>
  <si>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</si>
  <si>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</si>
  <si>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</si>
  <si>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</si>
  <si>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</si>
  <si>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</si>
  <si>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</si>
  <si>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</si>
  <si>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</si>
  <si>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</si>
  <si>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</si>
  <si>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</si>
  <si>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</si>
  <si>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</si>
  <si>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</si>
  <si>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</si>
  <si>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</si>
  <si>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</si>
  <si>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</si>
  <si>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</si>
  <si>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</si>
  <si>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</si>
  <si>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</si>
  <si>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</si>
  <si>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</si>
  <si>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</si>
  <si>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</si>
  <si>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</si>
  <si>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</si>
  <si>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</si>
  <si>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</si>
  <si>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</si>
  <si>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</si>
  <si>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</si>
  <si>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</si>
  <si>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</si>
  <si>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</si>
  <si>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</si>
  <si>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</si>
  <si>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</si>
  <si>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</si>
  <si>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</si>
  <si>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</si>
  <si>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</si>
  <si>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</si>
  <si>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</si>
  <si>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</si>
  <si>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</si>
  <si>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</si>
  <si>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</si>
  <si>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</si>
  <si>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</si>
  <si>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</si>
  <si>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</si>
  <si>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</si>
  <si>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</si>
  <si>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</si>
  <si>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</si>
  <si>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</si>
  <si>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</si>
  <si>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</si>
  <si>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</si>
  <si>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</si>
  <si>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</si>
  <si>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</si>
  <si>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</si>
  <si>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</si>
  <si>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</si>
  <si>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</si>
  <si>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</si>
  <si>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</si>
  <si>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</si>
  <si>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</si>
  <si>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</si>
  <si>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</si>
  <si>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</si>
  <si>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</si>
  <si>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</si>
  <si>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</si>
  <si>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</si>
  <si>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</si>
  <si>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</si>
  <si>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</si>
  <si>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</si>
  <si>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</si>
  <si>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</si>
  <si>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</si>
  <si>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</si>
  <si>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</si>
  <si>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</si>
  <si>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</si>
  <si>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</si>
  <si>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</si>
  <si>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</si>
  <si>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</si>
  <si>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</si>
  <si>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</si>
  <si>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</si>
  <si>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</si>
  <si>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</si>
  <si>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</si>
  <si>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</si>
  <si>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</si>
  <si>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</si>
  <si>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</si>
  <si>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</si>
  <si>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</si>
  <si>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</si>
  <si>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</si>
  <si>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</si>
  <si>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</si>
  <si>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</si>
  <si>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</si>
  <si>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</si>
  <si>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</si>
  <si>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</si>
  <si>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</si>
  <si>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</si>
  <si>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</si>
  <si>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</si>
  <si>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</si>
  <si>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</si>
  <si>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</si>
  <si>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</si>
  <si>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</si>
  <si>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</si>
  <si>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</si>
  <si>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</si>
  <si>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</si>
  <si>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</si>
  <si>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</si>
  <si>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</si>
  <si>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</si>
  <si>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</si>
  <si>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</si>
  <si>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</si>
  <si>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</si>
  <si>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</si>
  <si>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</si>
  <si>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</si>
  <si>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</si>
  <si>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</si>
  <si>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</si>
  <si>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</si>
  <si>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</si>
  <si>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</si>
  <si>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</si>
  <si>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</si>
  <si>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</si>
  <si>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</si>
  <si>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</si>
  <si>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</si>
  <si>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</si>
  <si>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</si>
  <si>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</si>
  <si>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</si>
  <si>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</si>
  <si>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</si>
  <si>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</si>
  <si>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</si>
  <si>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</si>
  <si>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</si>
  <si>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</si>
  <si>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</si>
  <si>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</si>
  <si>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</si>
  <si>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</si>
  <si>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</si>
  <si>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</si>
  <si>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</si>
  <si>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</si>
  <si>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</si>
  <si>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</si>
  <si>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</si>
  <si>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</si>
  <si>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</si>
  <si>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</si>
  <si>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</si>
  <si>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</si>
  <si>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</si>
  <si>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</si>
  <si>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</si>
  <si>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</si>
  <si>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</si>
  <si>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</si>
  <si>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</si>
  <si>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</si>
  <si>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</si>
  <si>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</si>
  <si>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</si>
  <si>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</si>
  <si>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</si>
  <si>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</si>
  <si>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</si>
  <si>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</si>
  <si>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</si>
  <si>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</si>
  <si>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</si>
  <si>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</si>
  <si>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</si>
  <si>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</si>
  <si>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</si>
  <si>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</si>
  <si>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</si>
  <si>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</si>
  <si>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</si>
  <si>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</si>
  <si>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</si>
  <si>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</si>
  <si>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</si>
  <si>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</si>
  <si>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</si>
  <si>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</si>
  <si>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</si>
  <si>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</si>
  <si>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</si>
  <si>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</si>
  <si>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</si>
  <si>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</si>
  <si>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</si>
  <si>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</si>
  <si>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</si>
  <si>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</si>
  <si>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</si>
  <si>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</si>
  <si>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</si>
  <si>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</si>
  <si>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</si>
  <si>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</si>
  <si>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</si>
  <si>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</si>
  <si>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</si>
  <si>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</si>
  <si>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</si>
  <si>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</si>
  <si>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</si>
  <si>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</si>
  <si>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</si>
  <si>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</si>
  <si>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</si>
  <si>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</si>
  <si>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</si>
  <si>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</si>
  <si>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</si>
  <si>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</si>
  <si>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</si>
  <si>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</si>
  <si>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</si>
  <si>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</si>
  <si>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</si>
  <si>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</si>
  <si>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</si>
  <si>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</si>
  <si>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</si>
  <si>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</si>
  <si>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</si>
  <si>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</si>
  <si>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</si>
  <si>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</si>
  <si>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</si>
  <si>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</si>
  <si>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</si>
  <si>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</si>
  <si>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</si>
  <si>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</si>
  <si>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</si>
  <si>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</si>
  <si>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</si>
  <si>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</si>
  <si>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</si>
  <si>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</si>
  <si>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</si>
  <si>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</si>
  <si>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</si>
  <si>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</si>
  <si>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</si>
  <si>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</si>
  <si>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</si>
  <si>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</si>
  <si>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</si>
  <si>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</si>
  <si>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</si>
  <si>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</si>
  <si>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</si>
  <si>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</si>
  <si>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</si>
  <si>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</si>
  <si>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</si>
  <si>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</si>
  <si>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</si>
  <si>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</si>
  <si>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</si>
  <si>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</si>
  <si>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</si>
  <si>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</si>
  <si>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</si>
  <si>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</si>
  <si>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</si>
  <si>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</si>
  <si>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</si>
  <si>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</si>
  <si>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</si>
  <si>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</si>
  <si>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</si>
  <si>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</si>
  <si>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</si>
  <si>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</si>
  <si>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</si>
  <si>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</si>
  <si>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</si>
  <si>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</si>
  <si>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</si>
  <si>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</si>
  <si>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</si>
  <si>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</si>
  <si>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</si>
  <si>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</si>
  <si>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</si>
  <si>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</si>
  <si>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</si>
  <si>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</si>
  <si>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</si>
  <si>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</si>
  <si>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</si>
  <si>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</si>
  <si>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</si>
  <si>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</si>
  <si>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</si>
  <si>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</si>
  <si>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</si>
  <si>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</si>
  <si>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</si>
  <si>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</si>
  <si>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</si>
  <si>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</si>
  <si>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</si>
  <si>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</si>
  <si>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</si>
  <si>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</si>
  <si>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</si>
  <si>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</si>
  <si>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</si>
  <si>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</si>
  <si>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</si>
  <si>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</si>
  <si>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</si>
  <si>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</si>
  <si>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</si>
  <si>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</si>
  <si>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</si>
  <si>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</si>
  <si>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</si>
  <si>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</si>
  <si>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</si>
  <si>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</si>
  <si>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</si>
  <si>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</si>
  <si>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</si>
  <si>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</si>
  <si>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</si>
  <si>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</si>
  <si>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</si>
  <si>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</si>
  <si>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</si>
  <si>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</si>
  <si>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</si>
  <si>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</si>
  <si>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</si>
  <si>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</si>
  <si>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</si>
  <si>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</si>
  <si>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</si>
  <si>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</si>
  <si>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</si>
  <si>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</si>
  <si>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</si>
  <si>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</si>
  <si>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</si>
  <si>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</si>
  <si>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</si>
  <si>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</si>
  <si>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</si>
  <si>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</si>
  <si>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</si>
  <si>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</si>
  <si>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</si>
  <si>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</si>
  <si>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</si>
  <si>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</si>
  <si>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</si>
  <si>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</si>
  <si>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</si>
  <si>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</si>
  <si>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</si>
  <si>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</si>
  <si>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</si>
  <si>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</si>
  <si>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</si>
  <si>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</si>
  <si>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</si>
  <si>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</si>
  <si>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</si>
  <si>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</si>
  <si>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</si>
  <si>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</si>
  <si>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</si>
  <si>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</si>
  <si>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</si>
  <si>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</si>
  <si>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</si>
  <si>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</si>
  <si>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</si>
  <si>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</si>
  <si>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</si>
  <si>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</si>
  <si>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</si>
  <si>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</si>
  <si>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</si>
  <si>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</si>
  <si>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</si>
  <si>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</si>
  <si>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</si>
  <si>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</si>
  <si>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</si>
  <si>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</si>
  <si>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</si>
  <si>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</si>
  <si>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</si>
  <si>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</si>
  <si>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</si>
  <si>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</si>
  <si>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</si>
  <si>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</si>
  <si>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</si>
  <si>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</si>
  <si>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</si>
  <si>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</si>
  <si>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</si>
  <si>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</si>
  <si>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</si>
  <si>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</si>
  <si>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</si>
  <si>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</si>
  <si>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</si>
  <si>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</si>
  <si>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</si>
  <si>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</si>
  <si>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</si>
  <si>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</si>
  <si>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</si>
  <si>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</si>
  <si>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</si>
  <si>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</si>
  <si>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</si>
  <si>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</si>
  <si>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</si>
  <si>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</si>
  <si>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</si>
  <si>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</si>
  <si>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</si>
  <si>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</si>
  <si>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</si>
  <si>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</si>
  <si>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</si>
  <si>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</si>
  <si>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</si>
  <si>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</si>
  <si>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</si>
  <si>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</si>
  <si>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</si>
  <si>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</si>
  <si>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</si>
  <si>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</si>
  <si>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</si>
  <si>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</si>
  <si>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</si>
  <si>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</si>
  <si>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</si>
  <si>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</si>
  <si>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</si>
  <si>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</si>
  <si>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</si>
  <si>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</si>
  <si>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</si>
  <si>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</si>
  <si>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</si>
  <si>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</si>
  <si>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</si>
  <si>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</si>
  <si>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</si>
  <si>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</si>
  <si>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</si>
  <si>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</si>
  <si>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</si>
  <si>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</si>
  <si>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</si>
  <si>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</si>
  <si>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</si>
  <si>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</si>
  <si>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</si>
  <si>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</si>
  <si>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</si>
  <si>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</si>
  <si>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</si>
  <si>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</si>
  <si>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</si>
  <si>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</si>
  <si>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</si>
  <si>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</si>
  <si>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</si>
  <si>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</si>
  <si>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</si>
  <si>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</si>
  <si>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</si>
  <si>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</si>
  <si>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</si>
  <si>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</si>
  <si>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</si>
  <si>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</si>
  <si>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</si>
  <si>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</si>
  <si>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</si>
  <si>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</si>
  <si>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</si>
  <si>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</si>
  <si>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</si>
  <si>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</si>
  <si>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</si>
  <si>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</si>
  <si>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</si>
  <si>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</si>
  <si>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</si>
  <si>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</si>
  <si>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</si>
  <si>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</si>
  <si>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</si>
  <si>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</si>
  <si>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</si>
  <si>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</si>
  <si>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</si>
  <si>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</si>
  <si>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</si>
  <si>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</si>
  <si>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</si>
  <si>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</si>
  <si>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</si>
  <si>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</si>
  <si>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</si>
  <si>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</si>
  <si>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</si>
  <si>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</si>
  <si>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</si>
  <si>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</si>
  <si>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</si>
  <si>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</si>
  <si>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</si>
  <si>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</si>
  <si>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</si>
  <si>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</si>
  <si>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</si>
  <si>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</si>
  <si>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</si>
  <si>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</si>
  <si>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</si>
  <si>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</si>
  <si>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</si>
  <si>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</si>
  <si>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</si>
  <si>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</si>
  <si>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</si>
  <si>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</si>
  <si>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</si>
  <si>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</si>
  <si>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</si>
  <si>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</si>
  <si>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</si>
  <si>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</si>
  <si>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</si>
  <si>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</si>
  <si>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</si>
  <si>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</si>
  <si>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</si>
  <si>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</si>
  <si>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</si>
  <si>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</si>
  <si>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</si>
  <si>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</si>
  <si>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</si>
  <si>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</si>
  <si>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</si>
  <si>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</si>
  <si>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</si>
  <si>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</si>
  <si>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</si>
  <si>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</si>
  <si>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</si>
  <si>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</si>
  <si>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</si>
  <si>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</si>
  <si>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</si>
  <si>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</si>
  <si>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</si>
  <si>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</si>
  <si>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</si>
  <si>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</si>
  <si>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</si>
  <si>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</si>
  <si>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</si>
  <si>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</si>
  <si>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</si>
  <si>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</si>
  <si>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</si>
  <si>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</si>
  <si>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</si>
  <si>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</si>
  <si>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</si>
  <si>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</si>
  <si>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</si>
  <si>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</si>
  <si>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</si>
  <si>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</si>
  <si>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</si>
  <si>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</si>
  <si>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</si>
  <si>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</si>
  <si>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</si>
  <si>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</si>
  <si>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</si>
  <si>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</si>
  <si>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</si>
  <si>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</si>
  <si>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</si>
  <si>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</si>
  <si>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</si>
  <si>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</si>
  <si>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</si>
  <si>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</si>
  <si>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</si>
  <si>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</si>
  <si>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</si>
  <si>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</si>
  <si>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</si>
  <si>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</si>
  <si>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</si>
  <si>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</si>
  <si>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</si>
  <si>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</si>
  <si>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</si>
  <si>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</si>
  <si>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</si>
  <si>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</si>
  <si>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</si>
  <si>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</si>
  <si>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</si>
  <si>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</si>
  <si>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</si>
  <si>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</si>
  <si>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</si>
  <si>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</si>
  <si>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</si>
  <si>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</si>
  <si>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</si>
  <si>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</si>
  <si>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</si>
  <si>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</si>
  <si>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</si>
  <si>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</si>
  <si>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</si>
  <si>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</si>
  <si>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</si>
  <si>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</si>
  <si>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</si>
  <si>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</si>
  <si>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</si>
  <si>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</si>
  <si>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</si>
  <si>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</si>
  <si>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</si>
  <si>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</si>
  <si>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</si>
  <si>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</si>
  <si>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</si>
  <si>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</si>
  <si>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</si>
  <si>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</si>
  <si>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</si>
  <si>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</si>
  <si>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</si>
  <si>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</si>
  <si>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</si>
  <si>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</si>
  <si>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</si>
  <si>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</si>
  <si>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</si>
  <si>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</si>
  <si>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</si>
  <si>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</si>
  <si>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</si>
  <si>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</si>
  <si>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</si>
  <si>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</si>
  <si>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</si>
  <si>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</si>
  <si>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</si>
  <si>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</si>
  <si>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</si>
  <si>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</si>
  <si>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</si>
  <si>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</si>
  <si>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</si>
  <si>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</si>
  <si>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</si>
  <si>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</si>
  <si>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</si>
  <si>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</si>
  <si>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</si>
  <si>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</si>
  <si>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</si>
  <si>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</si>
  <si>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</si>
  <si>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</si>
  <si>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</si>
  <si>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</si>
  <si>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</si>
  <si>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</si>
  <si>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</si>
  <si>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</si>
  <si>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</si>
  <si>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</si>
  <si>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</si>
  <si>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</si>
  <si>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</si>
  <si>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</si>
  <si>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</si>
  <si>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</si>
  <si>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</si>
  <si>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</si>
  <si>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</si>
  <si>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</si>
  <si>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</si>
  <si>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</si>
  <si>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</si>
  <si>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</si>
  <si>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</si>
  <si>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</si>
  <si>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</si>
  <si>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</si>
  <si>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</si>
  <si>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</si>
  <si>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</si>
  <si>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</si>
  <si>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</si>
  <si>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</si>
  <si>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</si>
  <si>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</si>
  <si>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</si>
  <si>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</si>
  <si>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</si>
  <si>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</si>
  <si>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</si>
  <si>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</si>
  <si>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</si>
  <si>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</si>
  <si>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</si>
  <si>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</si>
  <si>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</si>
  <si>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</si>
  <si>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</si>
  <si>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</si>
  <si>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</si>
  <si>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</si>
  <si>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</si>
  <si>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</si>
  <si>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</si>
  <si>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</si>
  <si>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</si>
  <si>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</si>
  <si>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</si>
  <si>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</si>
  <si>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</si>
  <si>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</si>
  <si>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</si>
  <si>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</si>
  <si>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</si>
  <si>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</si>
  <si>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</si>
  <si>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</si>
  <si>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</si>
  <si>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</si>
  <si>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</si>
  <si>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</si>
  <si>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</si>
  <si>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</si>
  <si>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</si>
  <si>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</si>
  <si>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</si>
  <si>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</si>
  <si>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</si>
  <si>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</si>
  <si>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</si>
  <si>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</si>
  <si>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</si>
  <si>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</si>
  <si>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</si>
  <si>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</si>
  <si>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</si>
  <si>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</si>
  <si>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</si>
  <si>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</si>
  <si>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</si>
  <si>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</si>
  <si>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</si>
  <si>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</si>
  <si>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</si>
  <si>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</si>
  <si>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</si>
  <si>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</si>
  <si>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</si>
  <si>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</si>
  <si>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</si>
  <si>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</si>
  <si>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</si>
  <si>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</si>
  <si>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</si>
  <si>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</si>
  <si>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</si>
  <si>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</si>
  <si>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</si>
  <si>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</si>
  <si>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</si>
  <si>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</si>
  <si>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</si>
  <si>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</si>
  <si>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</si>
  <si>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</si>
  <si>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</si>
  <si>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</si>
  <si>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</si>
  <si>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</si>
  <si>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</si>
  <si>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</si>
  <si>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</si>
  <si>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</si>
  <si>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</si>
  <si>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</si>
  <si>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</si>
  <si>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</si>
  <si>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</si>
  <si>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</si>
  <si>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</si>
  <si>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</si>
  <si>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</si>
  <si>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</si>
  <si>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</si>
  <si>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</si>
  <si>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</si>
  <si>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</si>
  <si>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</si>
  <si>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</si>
  <si>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</si>
  <si>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</si>
  <si>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</si>
  <si>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</si>
  <si>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</si>
  <si>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</si>
  <si>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</si>
  <si>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</si>
  <si>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</si>
  <si>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</si>
  <si>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</si>
  <si>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</si>
  <si>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</si>
  <si>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</si>
  <si>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</si>
  <si>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</si>
  <si>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</si>
  <si>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</si>
  <si>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</si>
  <si>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</si>
  <si>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</si>
  <si>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</si>
  <si>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</si>
  <si>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</si>
  <si>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</si>
  <si>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</si>
  <si>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</si>
  <si>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</si>
  <si>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</si>
  <si>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</si>
  <si>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</si>
  <si>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</si>
  <si>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</si>
  <si>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</si>
  <si>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</si>
  <si>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</si>
  <si>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</si>
  <si>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</si>
  <si>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</si>
  <si>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</si>
  <si>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</si>
  <si>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</si>
  <si>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</si>
  <si>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</si>
  <si>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</si>
  <si>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</si>
  <si>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</si>
  <si>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</si>
  <si>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</si>
  <si>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</si>
  <si>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</si>
  <si>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</si>
  <si>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</si>
  <si>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</si>
  <si>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</si>
  <si>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</si>
  <si>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</si>
  <si>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</si>
  <si>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</si>
  <si>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</si>
  <si>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</si>
  <si>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</si>
  <si>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</si>
  <si>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</si>
  <si>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</si>
  <si>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</si>
  <si>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</si>
  <si>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</si>
  <si>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</si>
  <si>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</si>
  <si>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</si>
  <si>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</si>
  <si>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</si>
  <si>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</si>
  <si>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</si>
  <si>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</si>
  <si>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</si>
  <si>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</si>
  <si>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</si>
  <si>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</si>
  <si>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</si>
  <si>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</si>
  <si>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</si>
  <si>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</si>
  <si>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</si>
  <si>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</si>
  <si>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</si>
  <si>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</si>
  <si>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</si>
  <si>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</si>
  <si>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</si>
  <si>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</si>
  <si>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</si>
  <si>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</si>
  <si>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</si>
  <si>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</si>
  <si>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</si>
  <si>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</si>
  <si>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</si>
  <si>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</si>
  <si>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</si>
  <si>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</si>
  <si>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</si>
  <si>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</si>
  <si>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</si>
  <si>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</si>
  <si>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</si>
  <si>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</si>
  <si>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</si>
  <si>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</si>
  <si>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</si>
  <si>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</si>
  <si>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</si>
  <si>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</si>
  <si>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</si>
  <si>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</si>
  <si>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</si>
  <si>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</si>
  <si>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</si>
  <si>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</si>
  <si>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</si>
  <si>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</si>
  <si>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</si>
  <si>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</si>
  <si>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</si>
  <si>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</si>
  <si>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</si>
  <si>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</si>
  <si>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</si>
  <si>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</si>
  <si>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</si>
  <si>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</si>
  <si>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</si>
  <si>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</si>
  <si>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</si>
  <si>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</si>
  <si>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</si>
  <si>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</si>
  <si>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</si>
  <si>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</si>
  <si>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</si>
  <si>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</si>
  <si>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</si>
  <si>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</si>
  <si>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</si>
  <si>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</si>
  <si>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</si>
  <si>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</si>
  <si>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</si>
  <si>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</si>
  <si>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</si>
  <si>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</si>
  <si>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</si>
  <si>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</si>
  <si>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</si>
  <si>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</si>
  <si>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</si>
  <si>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</si>
  <si>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</si>
  <si>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</si>
  <si>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</si>
  <si>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</si>
  <si>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</si>
  <si>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</si>
  <si>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</si>
  <si>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</si>
  <si>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</si>
  <si>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</si>
  <si>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</si>
  <si>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</si>
  <si>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</si>
  <si>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</si>
  <si>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</si>
  <si>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</si>
  <si>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</si>
  <si>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</si>
  <si>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</si>
  <si>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</si>
  <si>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</si>
  <si>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</si>
  <si>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</si>
  <si>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</si>
  <si>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</si>
  <si>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</si>
  <si>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</si>
  <si>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</si>
  <si>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</si>
  <si>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</si>
  <si>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</si>
  <si>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</si>
  <si>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</si>
  <si>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</si>
  <si>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</si>
  <si>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</si>
  <si>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</si>
  <si>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</si>
  <si>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</si>
  <si>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</si>
  <si>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</si>
  <si>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</si>
  <si>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</si>
  <si>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</si>
  <si>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</si>
  <si>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</si>
  <si>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</si>
  <si>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</si>
  <si>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</si>
  <si>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</si>
  <si>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</si>
  <si>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</si>
  <si>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</si>
  <si>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</si>
  <si>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</si>
  <si>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</si>
  <si>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</si>
  <si>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</si>
  <si>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</si>
  <si>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</si>
  <si>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</si>
  <si>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</si>
  <si>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</si>
  <si>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</si>
  <si>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</si>
  <si>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</si>
  <si>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</si>
  <si>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</si>
  <si>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</si>
  <si>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</si>
  <si>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</si>
  <si>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</si>
  <si>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</si>
  <si>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</si>
  <si>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</si>
  <si>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</si>
  <si>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</si>
  <si>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</si>
  <si>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</si>
  <si>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</si>
  <si>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</si>
  <si>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</si>
  <si>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</si>
  <si>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</si>
  <si>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</si>
  <si>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</si>
  <si>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</si>
  <si>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</si>
  <si>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</si>
  <si>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</si>
  <si>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</si>
  <si>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</si>
  <si>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</si>
  <si>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</si>
  <si>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</si>
  <si>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</si>
  <si>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</si>
  <si>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</si>
  <si>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</si>
  <si>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</si>
  <si>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</si>
  <si>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</si>
  <si>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</si>
  <si>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</si>
  <si>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</si>
  <si>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</si>
  <si>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</si>
  <si>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</si>
  <si>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</si>
  <si>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</si>
  <si>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</si>
  <si>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</si>
  <si>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</si>
  <si>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</si>
  <si>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</si>
  <si>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</si>
  <si>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</si>
  <si>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</si>
  <si>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</si>
  <si>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</si>
  <si>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</si>
  <si>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</si>
  <si>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</si>
  <si>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</si>
  <si>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</si>
  <si>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</si>
  <si>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</si>
  <si>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</si>
  <si>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</si>
  <si>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</si>
  <si>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</si>
  <si>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</si>
  <si>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</si>
  <si>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</si>
  <si>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</si>
  <si>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</si>
  <si>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</si>
  <si>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</si>
  <si>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</si>
  <si>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</si>
  <si>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</si>
  <si>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</si>
  <si>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</si>
  <si>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</si>
  <si>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</si>
  <si>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</si>
  <si>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</si>
  <si>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</si>
  <si>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</si>
  <si>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</si>
  <si>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</si>
  <si>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</si>
  <si>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</si>
  <si>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</si>
  <si>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</si>
  <si>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</si>
  <si>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</si>
  <si>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</si>
  <si>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</si>
  <si>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</si>
  <si>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</si>
  <si>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</si>
  <si>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</si>
  <si>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</si>
  <si>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</si>
  <si>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</si>
  <si>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</si>
  <si>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</si>
  <si>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</si>
  <si>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</si>
  <si>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</si>
  <si>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</si>
  <si>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</si>
  <si>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</si>
  <si>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</si>
  <si>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</si>
  <si>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</si>
  <si>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</si>
  <si>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</si>
  <si>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</si>
  <si>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</si>
  <si>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</si>
  <si>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</si>
  <si>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</si>
  <si>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</si>
  <si>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</si>
  <si>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</si>
  <si>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</si>
  <si>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</si>
  <si>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</si>
  <si>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</si>
  <si>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</si>
  <si>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</si>
  <si>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</si>
  <si>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</si>
  <si>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</si>
  <si>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</si>
  <si>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</si>
  <si>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</si>
  <si>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</si>
  <si>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</si>
  <si>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</si>
  <si>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</si>
  <si>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</si>
  <si>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</si>
  <si>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</si>
  <si>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</si>
  <si>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</si>
  <si>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</si>
  <si>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</si>
  <si>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</si>
  <si>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</si>
  <si>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</si>
  <si>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</si>
  <si>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</si>
  <si>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</si>
  <si>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</si>
  <si>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</si>
  <si>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</si>
  <si>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</si>
  <si>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</si>
  <si>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</si>
  <si>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</si>
  <si>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</si>
  <si>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</si>
  <si>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</si>
  <si>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</si>
  <si>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</si>
  <si>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</si>
  <si>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</si>
  <si>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</si>
  <si>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</si>
  <si>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</si>
  <si>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</si>
  <si>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</si>
  <si>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</si>
  <si>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</si>
  <si>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</si>
  <si>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</si>
  <si>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</si>
  <si>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</si>
  <si>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</si>
  <si>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</si>
  <si>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</si>
  <si>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</si>
  <si>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</si>
  <si>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</si>
  <si>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</si>
  <si>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</si>
  <si>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</si>
  <si>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</si>
  <si>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</si>
  <si>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</si>
  <si>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</si>
  <si>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</si>
  <si>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</si>
  <si>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</si>
  <si>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</si>
  <si>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</si>
  <si>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</si>
  <si>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</si>
  <si>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</si>
  <si>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</si>
  <si>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</si>
  <si>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</si>
  <si>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</si>
  <si>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</si>
  <si>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</si>
  <si>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</si>
  <si>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</si>
  <si>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</si>
  <si>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</si>
  <si>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</si>
  <si>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</si>
  <si>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</si>
  <si>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</si>
  <si>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</si>
  <si>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</si>
  <si>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</si>
  <si>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</si>
  <si>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</si>
  <si>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</si>
  <si>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</si>
  <si>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</si>
  <si>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</si>
  <si>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</si>
  <si>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</si>
  <si>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</si>
  <si>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</si>
  <si>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</si>
  <si>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</si>
  <si>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</si>
  <si>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</si>
  <si>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</si>
  <si>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</si>
  <si>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</si>
  <si>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</si>
  <si>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</si>
  <si>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</si>
  <si>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</si>
  <si>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</si>
  <si>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</si>
  <si>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</si>
  <si>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</si>
  <si>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</si>
  <si>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</si>
  <si>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</si>
  <si>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</si>
  <si>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</si>
  <si>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</si>
  <si>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</si>
  <si>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</si>
  <si>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</si>
  <si>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</si>
  <si>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</si>
  <si>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</si>
  <si>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</si>
  <si>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</si>
  <si>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</si>
  <si>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</si>
  <si>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</si>
  <si>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</si>
  <si>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</si>
  <si>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</si>
  <si>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</si>
  <si>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</si>
  <si>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</si>
  <si>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</si>
  <si>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</si>
  <si>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</si>
  <si>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</si>
  <si>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</si>
  <si>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</si>
  <si>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</si>
  <si>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</si>
  <si>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</si>
  <si>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</si>
  <si>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</si>
  <si>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</si>
  <si>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</si>
  <si>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</si>
  <si>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</si>
  <si>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</si>
  <si>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</si>
  <si>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</si>
  <si>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</si>
  <si>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</si>
  <si>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</si>
  <si>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</si>
  <si>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</si>
  <si>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</si>
  <si>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</si>
  <si>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</si>
  <si>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</si>
  <si>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</si>
  <si>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</si>
  <si>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</si>
  <si>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</si>
  <si>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</si>
  <si>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</si>
  <si>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</si>
  <si>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</si>
  <si>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</si>
  <si>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</si>
  <si>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</si>
  <si>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</si>
  <si>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</si>
  <si>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</si>
  <si>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</si>
  <si>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</si>
  <si>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</si>
  <si>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</si>
  <si>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</si>
  <si>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</si>
  <si>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</si>
  <si>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</si>
  <si>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</si>
  <si>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</si>
  <si>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</si>
  <si>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</si>
  <si>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</si>
  <si>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</si>
  <si>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</si>
  <si>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</si>
  <si>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</si>
  <si>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</si>
  <si>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</si>
  <si>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</si>
  <si>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</si>
  <si>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</si>
  <si>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</si>
  <si>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</si>
  <si>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</si>
  <si>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</si>
  <si>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</si>
  <si>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</si>
  <si>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</si>
  <si>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</si>
  <si>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</si>
  <si>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</si>
  <si>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</si>
  <si>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</si>
  <si>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</si>
  <si>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</si>
  <si>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</si>
  <si>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</si>
  <si>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</si>
  <si>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</si>
  <si>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</si>
  <si>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</si>
  <si>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</si>
  <si>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</si>
  <si>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</si>
  <si>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</si>
  <si>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</si>
  <si>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</si>
  <si>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</si>
  <si>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</si>
  <si>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</si>
  <si>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</si>
  <si>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</si>
  <si>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</si>
  <si>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</si>
  <si>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</si>
  <si>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</si>
  <si>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</si>
  <si>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</si>
  <si>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</si>
  <si>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</si>
  <si>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</si>
  <si>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</si>
  <si>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</si>
  <si>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</si>
  <si>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</si>
  <si>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</si>
  <si>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</si>
  <si>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</si>
  <si>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</si>
  <si>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</si>
  <si>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</si>
  <si>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</si>
  <si>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</si>
  <si>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</si>
  <si>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</si>
  <si>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</si>
  <si>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</si>
  <si>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</si>
  <si>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</si>
  <si>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</si>
  <si>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</si>
  <si>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</si>
  <si>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</si>
  <si>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</si>
  <si>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</si>
  <si>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</si>
  <si>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</si>
  <si>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</si>
  <si>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</si>
  <si>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</si>
  <si>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</si>
  <si>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</si>
  <si>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</si>
  <si>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</si>
  <si>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</si>
  <si>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</si>
  <si>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</si>
  <si>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</si>
  <si>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</si>
  <si>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</si>
  <si>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</si>
  <si>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</si>
  <si>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</si>
  <si>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</si>
  <si>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</si>
  <si>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</si>
  <si>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</si>
  <si>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</si>
  <si>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</si>
  <si>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</si>
  <si>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</si>
  <si>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</si>
  <si>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</si>
  <si>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</si>
  <si>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</si>
  <si>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</si>
  <si>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</si>
  <si>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</si>
  <si>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</si>
  <si>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</si>
  <si>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</si>
  <si>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</si>
  <si>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</si>
  <si>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</si>
  <si>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</si>
  <si>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</si>
  <si>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</si>
  <si>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</si>
  <si>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</si>
  <si>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</si>
  <si>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</si>
  <si>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</si>
  <si>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</si>
  <si>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</si>
  <si>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</si>
  <si>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</si>
  <si>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</si>
  <si>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</si>
  <si>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</si>
  <si>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</si>
  <si>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</si>
  <si>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</si>
  <si>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</si>
  <si>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</si>
  <si>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</si>
  <si>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</si>
  <si>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</si>
  <si>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</si>
  <si>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</si>
  <si>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</si>
  <si>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</si>
  <si>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</si>
  <si>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</si>
  <si>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</si>
  <si>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</si>
  <si>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</si>
  <si>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</si>
  <si>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</si>
  <si>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</si>
  <si>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</si>
  <si>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</si>
  <si>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</si>
  <si>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</si>
  <si>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</si>
  <si>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</si>
  <si>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</si>
  <si>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</si>
  <si>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</si>
  <si>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</si>
  <si>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</si>
  <si>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</si>
  <si>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</si>
  <si>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</si>
  <si>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</si>
  <si>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</si>
  <si>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</si>
  <si>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</si>
  <si>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</si>
  <si>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</si>
  <si>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</si>
  <si>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</si>
  <si>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</si>
  <si>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</si>
  <si>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</si>
  <si>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</si>
  <si>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</si>
  <si>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</si>
  <si>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</si>
  <si>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</si>
  <si>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</si>
  <si>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</si>
  <si>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</si>
  <si>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</si>
  <si>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</si>
  <si>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</si>
  <si>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</si>
  <si>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</si>
  <si>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</si>
  <si>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</si>
  <si>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</si>
  <si>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</si>
  <si>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</si>
  <si>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</si>
  <si>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</si>
  <si>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</si>
  <si>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</si>
  <si>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</si>
  <si>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</si>
  <si>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</si>
  <si>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</si>
  <si>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</si>
  <si>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</si>
  <si>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</si>
  <si>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</si>
  <si>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</si>
  <si>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</si>
  <si>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</si>
  <si>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</si>
  <si>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</si>
  <si>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</si>
  <si>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</si>
  <si>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</si>
  <si>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</si>
  <si>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</si>
  <si>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</si>
  <si>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</si>
  <si>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</si>
  <si>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</si>
  <si>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</si>
  <si>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</si>
  <si>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</si>
  <si>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</si>
  <si>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</si>
  <si>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</si>
  <si>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</si>
  <si>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</si>
  <si>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</si>
  <si>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</si>
  <si>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</si>
  <si>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</si>
  <si>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</si>
  <si>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</si>
  <si>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</si>
  <si>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</si>
  <si>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</si>
  <si>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</si>
  <si>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</si>
  <si>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</si>
  <si>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</si>
  <si>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</si>
  <si>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</si>
  <si>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</si>
  <si>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</si>
  <si>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</si>
  <si>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</si>
  <si>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</si>
  <si>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</si>
  <si>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</si>
  <si>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</si>
  <si>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</si>
  <si>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</si>
  <si>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</si>
  <si>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</si>
  <si>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</si>
  <si>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</si>
  <si>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</si>
  <si>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</si>
  <si>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</si>
  <si>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</si>
  <si>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</si>
  <si>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</si>
  <si>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</si>
  <si>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</si>
  <si>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</si>
  <si>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</si>
  <si>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</si>
  <si>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</si>
  <si>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</si>
  <si>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</si>
  <si>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</si>
  <si>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</si>
  <si>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</si>
  <si>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</si>
  <si>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</si>
  <si>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</si>
  <si>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</si>
  <si>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</si>
  <si>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</si>
  <si>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</si>
  <si>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</si>
  <si>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</si>
  <si>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</si>
  <si>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</si>
  <si>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</si>
  <si>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</si>
  <si>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</si>
  <si>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</si>
  <si>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</si>
  <si>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</si>
  <si>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</si>
  <si>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</si>
  <si>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</si>
  <si>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</si>
  <si>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</si>
  <si>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</si>
  <si>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</si>
  <si>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</si>
  <si>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</si>
  <si>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</si>
  <si>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</si>
  <si>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</si>
  <si>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</si>
  <si>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</si>
  <si>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</si>
  <si>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</si>
  <si>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</si>
  <si>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</si>
  <si>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</si>
  <si>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</si>
  <si>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</si>
  <si>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</si>
  <si>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</si>
  <si>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</si>
  <si>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</si>
  <si>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</si>
  <si>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</si>
  <si>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</si>
  <si>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</si>
  <si>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</si>
  <si>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</si>
  <si>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</si>
  <si>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</si>
  <si>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</si>
  <si>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</si>
  <si>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</si>
  <si>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</si>
  <si>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</si>
  <si>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</si>
  <si>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</si>
  <si>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</si>
  <si>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</si>
  <si>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</si>
  <si>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</si>
  <si>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</si>
  <si>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</si>
  <si>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</si>
  <si>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</si>
  <si>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</si>
  <si>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</si>
  <si>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</si>
  <si>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</si>
  <si>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</si>
  <si>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</si>
  <si>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</si>
  <si>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</si>
  <si>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</si>
  <si>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</si>
  <si>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</si>
  <si>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</si>
  <si>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</si>
  <si>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</si>
  <si>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</si>
  <si>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</si>
  <si>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</si>
  <si>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</si>
  <si>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</si>
  <si>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</si>
  <si>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</si>
  <si>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</si>
  <si>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</si>
  <si>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</si>
  <si>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</si>
  <si>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</si>
  <si>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</si>
  <si>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</si>
  <si>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</si>
  <si>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</si>
  <si>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</si>
  <si>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</si>
  <si>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</si>
  <si>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</si>
  <si>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</si>
  <si>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</si>
  <si>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</si>
  <si>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</si>
  <si>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</si>
  <si>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</si>
  <si>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</si>
  <si>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</si>
  <si>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</si>
  <si>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</si>
  <si>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</si>
  <si>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</si>
  <si>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</si>
  <si>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</si>
  <si>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</si>
  <si>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</si>
  <si>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</si>
  <si>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</si>
  <si>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</si>
  <si>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</si>
  <si>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</si>
  <si>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</si>
  <si>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</si>
  <si>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</si>
  <si>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</si>
  <si>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</si>
  <si>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</si>
  <si>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</si>
  <si>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</si>
  <si>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</si>
  <si>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</si>
  <si>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</si>
  <si>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</si>
  <si>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</si>
  <si>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</si>
  <si>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</si>
  <si>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</si>
  <si>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</si>
  <si>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</si>
  <si>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</si>
  <si>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</si>
  <si>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</si>
  <si>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</si>
  <si>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</si>
  <si>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</si>
  <si>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</si>
  <si>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</si>
  <si>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</si>
  <si>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</si>
  <si>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</si>
  <si>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</si>
  <si>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</si>
  <si>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</si>
  <si>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</si>
  <si>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</si>
  <si>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</si>
  <si>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</si>
  <si>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</si>
  <si>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</si>
  <si>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</si>
  <si>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</si>
  <si>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</si>
  <si>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</si>
  <si>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</si>
  <si>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</si>
  <si>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</si>
  <si>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</si>
  <si>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</si>
  <si>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</si>
  <si>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</si>
  <si>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</si>
  <si>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</si>
  <si>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</si>
  <si>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</si>
  <si>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</si>
  <si>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</si>
  <si>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</si>
  <si>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</si>
  <si>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</si>
  <si>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</si>
  <si>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</si>
  <si>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</si>
  <si>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</si>
  <si>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</si>
  <si>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</si>
  <si>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</si>
  <si>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</si>
  <si>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</si>
  <si>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</si>
  <si>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</si>
  <si>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</si>
  <si>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</si>
  <si>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</si>
  <si>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</si>
  <si>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</si>
  <si>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</si>
  <si>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</si>
  <si>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</si>
  <si>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</si>
  <si>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</si>
  <si>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</si>
  <si>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</si>
  <si>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</si>
  <si>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</si>
  <si>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</si>
  <si>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</si>
  <si>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</si>
  <si>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</si>
  <si>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</si>
  <si>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</si>
  <si>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</si>
  <si>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</si>
  <si>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</si>
  <si>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</si>
  <si>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</si>
  <si>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</si>
  <si>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</si>
  <si>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</si>
  <si>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</si>
  <si>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</si>
  <si>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</si>
  <si>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</si>
  <si>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</si>
  <si>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</si>
  <si>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</si>
  <si>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</si>
  <si>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</si>
  <si>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</si>
  <si>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</si>
  <si>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</si>
  <si>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</si>
  <si>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</si>
  <si>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</si>
  <si>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</si>
  <si>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</si>
  <si>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</si>
  <si>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</si>
  <si>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</si>
  <si>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</si>
  <si>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</si>
  <si>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</si>
  <si>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</si>
  <si>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</si>
  <si>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</si>
  <si>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</si>
  <si>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</si>
  <si>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</si>
  <si>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</si>
  <si>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</si>
  <si>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</si>
  <si>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</si>
  <si>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</si>
  <si>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</si>
  <si>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</si>
  <si>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</si>
  <si>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</si>
  <si>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</si>
  <si>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</si>
  <si>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</si>
  <si>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</si>
  <si>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</si>
  <si>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</si>
  <si>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</si>
  <si>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</si>
  <si>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</si>
  <si>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</si>
  <si>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</si>
  <si>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</si>
  <si>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</si>
  <si>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</si>
  <si>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</si>
  <si>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</si>
  <si>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</si>
  <si>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</si>
  <si>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</si>
  <si>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</si>
  <si>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</si>
  <si>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</si>
  <si>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</si>
  <si>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</si>
  <si>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</si>
  <si>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</si>
  <si>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</si>
  <si>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</si>
  <si>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</si>
  <si>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</si>
  <si>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</si>
  <si>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</si>
  <si>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</si>
  <si>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</si>
  <si>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</si>
  <si>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</si>
  <si>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</si>
  <si>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</si>
  <si>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</si>
  <si>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</si>
  <si>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</si>
  <si>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</si>
  <si>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</si>
  <si>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</si>
  <si>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</si>
  <si>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</si>
  <si>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</si>
  <si>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</si>
  <si>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</si>
  <si>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</si>
  <si>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</si>
  <si>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</si>
  <si>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</si>
  <si>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</si>
  <si>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</si>
  <si>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</si>
  <si>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</si>
  <si>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</si>
  <si>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</si>
  <si>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</si>
  <si>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</si>
  <si>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</si>
  <si>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</si>
  <si>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</si>
  <si>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</si>
  <si>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</si>
  <si>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</si>
  <si>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</si>
  <si>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</si>
  <si>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</si>
  <si>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</si>
  <si>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</si>
  <si>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</si>
  <si>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</si>
  <si>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</si>
  <si>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</si>
  <si>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</si>
  <si>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</si>
  <si>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</si>
  <si>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</si>
  <si>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</si>
  <si>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</si>
  <si>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</si>
  <si>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</si>
  <si>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</si>
  <si>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</si>
  <si>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</si>
  <si>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</si>
  <si>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</si>
  <si>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</si>
  <si>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</si>
  <si>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</si>
  <si>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</si>
  <si>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</si>
  <si>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</si>
  <si>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</si>
  <si>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</si>
  <si>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</si>
  <si>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</si>
  <si>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</si>
  <si>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</si>
  <si>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</si>
  <si>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</si>
  <si>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</si>
  <si>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</si>
  <si>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</si>
  <si>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</si>
  <si>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</si>
  <si>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</si>
  <si>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</si>
  <si>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</si>
  <si>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</si>
  <si>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</si>
  <si>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</si>
  <si>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</si>
  <si>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</si>
  <si>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</si>
  <si>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</si>
  <si>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</si>
  <si>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</si>
  <si>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</si>
  <si>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</si>
  <si>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</si>
  <si>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</si>
  <si>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</si>
  <si>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</si>
  <si>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</si>
  <si>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</si>
  <si>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</si>
  <si>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</si>
  <si>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</si>
  <si>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</si>
  <si>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</si>
  <si>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</si>
  <si>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</si>
  <si>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</si>
  <si>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</si>
  <si>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</si>
  <si>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</si>
  <si>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</si>
  <si>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</si>
  <si>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</si>
  <si>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</si>
  <si>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</si>
  <si>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</si>
  <si>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</si>
  <si>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</si>
  <si>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</si>
  <si>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</si>
  <si>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</si>
  <si>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</si>
  <si>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</si>
  <si>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</si>
  <si>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</si>
  <si>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</si>
  <si>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</si>
  <si>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</si>
  <si>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</si>
  <si>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</si>
  <si>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</si>
  <si>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</si>
  <si>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</si>
  <si>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</si>
  <si>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</si>
  <si>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</si>
  <si>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</si>
  <si>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</si>
  <si>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</si>
  <si>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</si>
  <si>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31/07/2021</t>
  </si>
  <si>
    <t>Cut-off Date: 31/07/2021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</si>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</sst>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C4" sqref="C4"/>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P7" sqref="P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19" zoomScale="85" zoomScaleNormal="85" workbookViewId="0">
      <selection activeCell="F45" sqref="F45"/>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44408</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21493.448033000001</v>
      </c>
      <c r="F38" s="41"/>
      <c r="H38" s="22"/>
      <c r="L38" s="22"/>
      <c r="M38" s="22"/>
    </row>
    <row r="39" spans="1:14" x14ac:dyDescent="0.25">
      <c r="A39" s="24" t="s">
        <v>66</v>
      </c>
      <c r="B39" s="41" t="s">
        <v>67</v>
      </c>
      <c r="C39" s="307">
        <v>14564.211981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0.4757714362465788</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18367.855694000002</v>
      </c>
      <c r="E53" s="49"/>
      <c r="F53" s="158">
        <f>IF($C$58=0,"",IF(C53="[for completion]","",C53/$C$58))</f>
        <v>0.85457929624873985</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3125.5923389999998</v>
      </c>
      <c r="E56" s="49"/>
      <c r="F56" s="166">
        <f t="shared" si="0"/>
        <v>0.14542070375126023</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21493.448033000001</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18.420000000000002</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124.26</v>
      </c>
      <c r="D70" s="313" t="s">
        <v>1194</v>
      </c>
      <c r="E70" s="20"/>
      <c r="F70" s="158">
        <f t="shared" ref="F70:F76" si="2">IF($C$77=0,"",IF(C70="[for completion]","",C70/$C$77))</f>
        <v>6.7650776954963727E-3</v>
      </c>
      <c r="G70" s="158" t="str">
        <f>IF($D$77=0,"",IF(D70="[Mark as ND1 if not relevant]","",D70/$D$77))</f>
        <v/>
      </c>
      <c r="H70" s="22"/>
      <c r="L70" s="22"/>
      <c r="M70" s="22"/>
      <c r="N70" s="54"/>
    </row>
    <row r="71" spans="1:14" x14ac:dyDescent="0.25">
      <c r="A71" s="24" t="s">
        <v>115</v>
      </c>
      <c r="B71" s="139" t="s">
        <v>1516</v>
      </c>
      <c r="C71" s="312">
        <v>254.49</v>
      </c>
      <c r="D71" s="313" t="s">
        <v>1194</v>
      </c>
      <c r="E71" s="20"/>
      <c r="F71" s="158">
        <f t="shared" si="2"/>
        <v>1.3855179645315241E-2</v>
      </c>
      <c r="G71" s="158" t="str">
        <f t="shared" ref="G71:G76" si="3">IF($D$77=0,"",IF(D71="[Mark as ND1 if not relevant]","",D71/$D$77))</f>
        <v/>
      </c>
      <c r="H71" s="22"/>
      <c r="L71" s="22"/>
      <c r="M71" s="22"/>
      <c r="N71" s="54"/>
    </row>
    <row r="72" spans="1:14" x14ac:dyDescent="0.25">
      <c r="A72" s="24" t="s">
        <v>116</v>
      </c>
      <c r="B72" s="138" t="s">
        <v>1517</v>
      </c>
      <c r="C72" s="312">
        <v>219.87</v>
      </c>
      <c r="D72" s="313" t="s">
        <v>1194</v>
      </c>
      <c r="E72" s="20"/>
      <c r="F72" s="158">
        <f t="shared" si="2"/>
        <v>1.1970365627786797E-2</v>
      </c>
      <c r="G72" s="158" t="str">
        <f t="shared" si="3"/>
        <v/>
      </c>
      <c r="H72" s="22"/>
      <c r="L72" s="22"/>
      <c r="M72" s="22"/>
      <c r="N72" s="54"/>
    </row>
    <row r="73" spans="1:14" x14ac:dyDescent="0.25">
      <c r="A73" s="24" t="s">
        <v>117</v>
      </c>
      <c r="B73" s="138" t="s">
        <v>1518</v>
      </c>
      <c r="C73" s="312">
        <v>275.56</v>
      </c>
      <c r="D73" s="313" t="s">
        <v>1194</v>
      </c>
      <c r="E73" s="20"/>
      <c r="F73" s="158">
        <f t="shared" si="2"/>
        <v>1.5002292047086595E-2</v>
      </c>
      <c r="G73" s="158" t="str">
        <f t="shared" si="3"/>
        <v/>
      </c>
      <c r="H73" s="22"/>
      <c r="L73" s="22"/>
      <c r="M73" s="22"/>
      <c r="N73" s="54"/>
    </row>
    <row r="74" spans="1:14" x14ac:dyDescent="0.25">
      <c r="A74" s="24" t="s">
        <v>118</v>
      </c>
      <c r="B74" s="138" t="s">
        <v>1519</v>
      </c>
      <c r="C74" s="312">
        <v>370.26</v>
      </c>
      <c r="D74" s="313" t="s">
        <v>1194</v>
      </c>
      <c r="E74" s="20"/>
      <c r="F74" s="158">
        <f t="shared" si="2"/>
        <v>2.0158036918835401E-2</v>
      </c>
      <c r="G74" s="158" t="str">
        <f t="shared" si="3"/>
        <v/>
      </c>
      <c r="H74" s="22"/>
      <c r="L74" s="22"/>
      <c r="M74" s="22"/>
      <c r="N74" s="54"/>
    </row>
    <row r="75" spans="1:14" x14ac:dyDescent="0.25">
      <c r="A75" s="24" t="s">
        <v>119</v>
      </c>
      <c r="B75" s="138" t="s">
        <v>1520</v>
      </c>
      <c r="C75" s="312">
        <v>2759.19</v>
      </c>
      <c r="D75" s="313" t="s">
        <v>1194</v>
      </c>
      <c r="E75" s="20"/>
      <c r="F75" s="158">
        <f t="shared" si="2"/>
        <v>0.15021837056684884</v>
      </c>
      <c r="G75" s="158" t="str">
        <f t="shared" si="3"/>
        <v/>
      </c>
      <c r="H75" s="22"/>
      <c r="L75" s="22"/>
      <c r="M75" s="22"/>
      <c r="N75" s="54"/>
    </row>
    <row r="76" spans="1:14" x14ac:dyDescent="0.25">
      <c r="A76" s="24" t="s">
        <v>120</v>
      </c>
      <c r="B76" s="138" t="s">
        <v>1521</v>
      </c>
      <c r="C76" s="312">
        <v>14364.23</v>
      </c>
      <c r="D76" s="313" t="s">
        <v>1194</v>
      </c>
      <c r="E76" s="20"/>
      <c r="F76" s="158">
        <f t="shared" si="2"/>
        <v>0.78203067749863076</v>
      </c>
      <c r="G76" s="158" t="str">
        <f t="shared" si="3"/>
        <v/>
      </c>
      <c r="H76" s="22"/>
      <c r="L76" s="22"/>
      <c r="M76" s="22"/>
      <c r="N76" s="54"/>
    </row>
    <row r="77" spans="1:14" x14ac:dyDescent="0.25">
      <c r="A77" s="24" t="s">
        <v>121</v>
      </c>
      <c r="B77" s="58" t="s">
        <v>100</v>
      </c>
      <c r="C77" s="151">
        <f>SUM(C70:C76)</f>
        <v>18367.86</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3.16</v>
      </c>
      <c r="D89" s="312">
        <v>4.0876929026807893</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2586.5119</v>
      </c>
      <c r="D93" s="312">
        <v>105.3973</v>
      </c>
      <c r="E93" s="20"/>
      <c r="F93" s="158">
        <f>IF($C$100=0,"",IF(C93="[for completion]","",IF(C93="","",C93/$C$100)))</f>
        <v>0.17759367299612774</v>
      </c>
      <c r="G93" s="158">
        <f>IF($D$100=0,"",IF(D93="[Mark as ND1 if not relevant]","",IF(D93="","",D93/$D$100)))</f>
        <v>7.2367320756864771E-3</v>
      </c>
      <c r="H93" s="22"/>
      <c r="L93" s="22"/>
      <c r="M93" s="22"/>
      <c r="N93" s="54"/>
    </row>
    <row r="94" spans="1:14" x14ac:dyDescent="0.25">
      <c r="A94" s="24" t="s">
        <v>143</v>
      </c>
      <c r="B94" s="139" t="s">
        <v>1516</v>
      </c>
      <c r="C94" s="312">
        <v>2021.9094070000001</v>
      </c>
      <c r="D94" s="312">
        <v>2543.5520999999999</v>
      </c>
      <c r="E94" s="20"/>
      <c r="F94" s="158">
        <f t="shared" ref="F94:F99" si="6">IF($C$100=0,"",IF(C94="[for completion]","",IF(C94="","",C94/$C$100)))</f>
        <v>0.13882724376970876</v>
      </c>
      <c r="G94" s="158">
        <f t="shared" ref="G94:G99" si="7">IF($D$100=0,"",IF(D94="[Mark as ND1 if not relevant]","",IF(D94="","",D94/$D$100)))</f>
        <v>0.17464399057897778</v>
      </c>
      <c r="H94" s="22"/>
      <c r="L94" s="22"/>
      <c r="M94" s="22"/>
      <c r="N94" s="54"/>
    </row>
    <row r="95" spans="1:14" x14ac:dyDescent="0.25">
      <c r="A95" s="24" t="s">
        <v>144</v>
      </c>
      <c r="B95" s="139" t="s">
        <v>1517</v>
      </c>
      <c r="C95" s="312">
        <v>2894.1763999999998</v>
      </c>
      <c r="D95" s="312">
        <v>2105.4483070000001</v>
      </c>
      <c r="E95" s="20"/>
      <c r="F95" s="158">
        <f t="shared" si="6"/>
        <v>0.19871836552335606</v>
      </c>
      <c r="G95" s="158">
        <f t="shared" si="7"/>
        <v>0.14456314627572708</v>
      </c>
      <c r="H95" s="22"/>
      <c r="L95" s="22"/>
      <c r="M95" s="22"/>
      <c r="N95" s="54"/>
    </row>
    <row r="96" spans="1:14" x14ac:dyDescent="0.25">
      <c r="A96" s="24" t="s">
        <v>145</v>
      </c>
      <c r="B96" s="139" t="s">
        <v>1518</v>
      </c>
      <c r="C96" s="312">
        <v>2373.922474</v>
      </c>
      <c r="D96" s="312">
        <v>2834.55</v>
      </c>
      <c r="E96" s="20"/>
      <c r="F96" s="158">
        <f t="shared" si="6"/>
        <v>0.16299697347834147</v>
      </c>
      <c r="G96" s="158">
        <f t="shared" si="7"/>
        <v>0.19462433008376026</v>
      </c>
      <c r="H96" s="22"/>
      <c r="L96" s="22"/>
      <c r="M96" s="22"/>
      <c r="N96" s="54"/>
    </row>
    <row r="97" spans="1:14" x14ac:dyDescent="0.25">
      <c r="A97" s="24" t="s">
        <v>146</v>
      </c>
      <c r="B97" s="139" t="s">
        <v>1519</v>
      </c>
      <c r="C97" s="312">
        <v>1172.0999999999999</v>
      </c>
      <c r="D97" s="312">
        <v>2373.7924739999999</v>
      </c>
      <c r="E97" s="20"/>
      <c r="F97" s="158">
        <f t="shared" si="6"/>
        <v>8.0478092568899956E-2</v>
      </c>
      <c r="G97" s="158">
        <f t="shared" si="7"/>
        <v>0.1629880474890624</v>
      </c>
      <c r="H97" s="22"/>
      <c r="L97" s="22"/>
      <c r="M97" s="22"/>
    </row>
    <row r="98" spans="1:14" x14ac:dyDescent="0.25">
      <c r="A98" s="24" t="s">
        <v>147</v>
      </c>
      <c r="B98" s="139" t="s">
        <v>1520</v>
      </c>
      <c r="C98" s="312">
        <v>3442.4198000000001</v>
      </c>
      <c r="D98" s="312">
        <v>4528.2997999999998</v>
      </c>
      <c r="E98" s="20"/>
      <c r="F98" s="158">
        <f t="shared" si="6"/>
        <v>0.23636155560567709</v>
      </c>
      <c r="G98" s="158">
        <f t="shared" si="7"/>
        <v>0.31091965743889699</v>
      </c>
      <c r="H98" s="22"/>
      <c r="L98" s="22"/>
      <c r="M98" s="22"/>
    </row>
    <row r="99" spans="1:14" x14ac:dyDescent="0.25">
      <c r="A99" s="24" t="s">
        <v>148</v>
      </c>
      <c r="B99" s="139" t="s">
        <v>1521</v>
      </c>
      <c r="C99" s="312">
        <v>73.171999999999997</v>
      </c>
      <c r="D99" s="312">
        <v>73.171999999999997</v>
      </c>
      <c r="E99" s="20"/>
      <c r="F99" s="158">
        <f t="shared" si="6"/>
        <v>5.024096057888873E-3</v>
      </c>
      <c r="G99" s="158">
        <f t="shared" si="7"/>
        <v>5.0240960578888721E-3</v>
      </c>
      <c r="H99" s="22"/>
      <c r="L99" s="22"/>
      <c r="M99" s="22"/>
    </row>
    <row r="100" spans="1:14" x14ac:dyDescent="0.25">
      <c r="A100" s="24" t="s">
        <v>149</v>
      </c>
      <c r="B100" s="58" t="s">
        <v>100</v>
      </c>
      <c r="C100" s="151">
        <f>SUM(C93:C99)</f>
        <v>14564.211981</v>
      </c>
      <c r="D100" s="151">
        <f>SUM(D93:D99)</f>
        <v>14564.211981000002</v>
      </c>
      <c r="E100" s="41"/>
      <c r="F100" s="159">
        <f>SUM(F93:F99)</f>
        <v>1</v>
      </c>
      <c r="G100" s="159">
        <f>SUM(G93:G99)</f>
        <v>0.99999999999999978</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21493.448033000001</v>
      </c>
      <c r="D119" s="312">
        <f>C38</f>
        <v>21493.448033000001</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21493.448033000001</v>
      </c>
      <c r="D129" s="149">
        <f>SUM(D112:D128)</f>
        <v>21493.448033000001</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6990.4240765799996</v>
      </c>
      <c r="D138" s="312">
        <v>6779.7400740000003</v>
      </c>
      <c r="E138" s="50"/>
      <c r="F138" s="158">
        <f>IF($C$155=0,"",IF(C138="[for completion]","",IF(C138="","",C138/$C$155)))</f>
        <v>0.47502828953581072</v>
      </c>
      <c r="G138" s="158">
        <f>IF($D$155=0,"",IF(D138="[for completion]","",IF(D138="","",D138/$D$155)))</f>
        <v>0.46550682473206445</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6825</v>
      </c>
      <c r="D145" s="312">
        <v>6825</v>
      </c>
      <c r="E145" s="41"/>
      <c r="F145" s="158">
        <f t="shared" si="18"/>
        <v>0.46378703789142073</v>
      </c>
      <c r="G145" s="158">
        <f t="shared" si="19"/>
        <v>0.46861443714934076</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900.38176186999999</v>
      </c>
      <c r="D153" s="312">
        <v>959.47190699999999</v>
      </c>
      <c r="E153" s="41"/>
      <c r="F153" s="158">
        <f t="shared" si="22"/>
        <v>6.1184672572768627E-2</v>
      </c>
      <c r="G153" s="158">
        <f t="shared" si="23"/>
        <v>6.5878738118594807E-2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14715.805838449998</v>
      </c>
      <c r="D155" s="149">
        <f>SUM(D138:D154)</f>
        <v>14564.211981</v>
      </c>
      <c r="E155" s="41"/>
      <c r="F155" s="143">
        <f>SUM(F138:F154)</f>
        <v>1.0000000000000002</v>
      </c>
      <c r="G155" s="143">
        <f>SUM(G138:G154)</f>
        <v>1</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9640.80583845</v>
      </c>
      <c r="D164" s="312">
        <v>9489.2119810000004</v>
      </c>
      <c r="E164" s="62"/>
      <c r="F164" s="158">
        <f>IF($C$167=0,"",IF(C164="[for completion]","",IF(C164="","",C164/$C$167)))</f>
        <v>0.65513271541407181</v>
      </c>
      <c r="G164" s="158">
        <f>IF($D$167=0,"",IF(D164="[for completion]","",IF(D164="","",D164/$D$167)))</f>
        <v>0.65154311083766969</v>
      </c>
      <c r="H164" s="22"/>
      <c r="L164" s="22"/>
      <c r="M164" s="22"/>
      <c r="N164" s="54"/>
    </row>
    <row r="165" spans="1:14" x14ac:dyDescent="0.25">
      <c r="A165" s="24" t="s">
        <v>224</v>
      </c>
      <c r="B165" s="22" t="s">
        <v>225</v>
      </c>
      <c r="C165" s="312">
        <v>5075</v>
      </c>
      <c r="D165" s="312">
        <v>5075</v>
      </c>
      <c r="E165" s="62"/>
      <c r="F165" s="158">
        <f t="shared" ref="F165:F166" si="26">IF($C$167=0,"",IF(C165="[for completion]","",IF(C165="","",C165/$C$167)))</f>
        <v>0.34486728458592819</v>
      </c>
      <c r="G165" s="158">
        <f t="shared" ref="G165:G166" si="27">IF($D$167=0,"",IF(D165="[for completion]","",IF(D165="","",D165/$D$167)))</f>
        <v>0.34845688916233031</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14715.80583845</v>
      </c>
      <c r="D167" s="161">
        <f>SUM(D164:D166)</f>
        <v>14564.211981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3125.5923389999998</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3125.5923389999998</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3125.5923389999998</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3125.5923389999998</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3125.5923389999998</v>
      </c>
      <c r="E217" s="62"/>
      <c r="F217" s="158">
        <f>IF($C$38=0,"",IF(C217="[for completion]","",IF(C217="","",C217/$C$38)))</f>
        <v>0.14542070375126023</v>
      </c>
      <c r="G217" s="158">
        <f>IF($C$39=0,"",IF(C217="[for completion]","",IF(C217="","",C217/$C$39)))</f>
        <v>0.21460772083498553</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3125.5923389999998</v>
      </c>
      <c r="E220" s="62"/>
      <c r="F220" s="143">
        <f>SUM(F217:F219)</f>
        <v>0.14542070375126023</v>
      </c>
      <c r="G220" s="143">
        <f>SUM(G217:G219)</f>
        <v>0.21460772083498553</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18670.564445</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430" zoomScale="85" zoomScaleNormal="85" workbookViewId="0">
      <selection activeCell="G447" sqref="G447"/>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18367.86</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18367.86</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184177</v>
      </c>
      <c r="D28" s="312">
        <v>0</v>
      </c>
      <c r="F28" s="107">
        <f>IF(AND(C28="[For completion]",D28="[For completion]"),"[For completion]",SUM(C28:D28))</f>
        <v>184177</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0.12476619535043383</v>
      </c>
      <c r="D99" s="228">
        <v>0</v>
      </c>
      <c r="E99" s="141"/>
      <c r="F99" s="315">
        <v>0.12476619535043383</v>
      </c>
      <c r="G99" s="107"/>
    </row>
    <row r="100" spans="1:7" x14ac:dyDescent="0.25">
      <c r="A100" s="107" t="s">
        <v>561</v>
      </c>
      <c r="B100" s="294" t="s">
        <v>2591</v>
      </c>
      <c r="C100" s="315">
        <v>4.6485121575862091E-2</v>
      </c>
      <c r="D100" s="228">
        <v>0</v>
      </c>
      <c r="E100" s="141"/>
      <c r="F100" s="315">
        <v>4.6485121575862091E-2</v>
      </c>
      <c r="G100" s="107"/>
    </row>
    <row r="101" spans="1:7" x14ac:dyDescent="0.25">
      <c r="A101" s="107" t="s">
        <v>562</v>
      </c>
      <c r="B101" s="294" t="s">
        <v>2592</v>
      </c>
      <c r="C101" s="315">
        <v>0.19937890805316449</v>
      </c>
      <c r="D101" s="228">
        <v>0</v>
      </c>
      <c r="E101" s="141"/>
      <c r="F101" s="315">
        <v>0.19937890805316449</v>
      </c>
      <c r="G101" s="107"/>
    </row>
    <row r="102" spans="1:7" x14ac:dyDescent="0.25">
      <c r="A102" s="107" t="s">
        <v>563</v>
      </c>
      <c r="B102" s="294" t="s">
        <v>2593</v>
      </c>
      <c r="C102" s="315">
        <v>1.8947679319430897E-2</v>
      </c>
      <c r="D102" s="228">
        <v>0</v>
      </c>
      <c r="E102" s="141"/>
      <c r="F102" s="315">
        <v>1.8947679319430897E-2</v>
      </c>
      <c r="G102" s="107"/>
    </row>
    <row r="103" spans="1:7" x14ac:dyDescent="0.25">
      <c r="A103" s="107" t="s">
        <v>564</v>
      </c>
      <c r="B103" s="294" t="s">
        <v>2594</v>
      </c>
      <c r="C103" s="315">
        <v>7.156343219585147E-2</v>
      </c>
      <c r="D103" s="228">
        <v>0</v>
      </c>
      <c r="E103" s="141"/>
      <c r="F103" s="315">
        <v>7.156343219585147E-2</v>
      </c>
      <c r="G103" s="107"/>
    </row>
    <row r="104" spans="1:7" x14ac:dyDescent="0.25">
      <c r="A104" s="107" t="s">
        <v>565</v>
      </c>
      <c r="B104" s="294" t="s">
        <v>2595</v>
      </c>
      <c r="C104" s="315">
        <v>3.610410790831152E-2</v>
      </c>
      <c r="D104" s="228">
        <v>0</v>
      </c>
      <c r="E104" s="141"/>
      <c r="F104" s="315">
        <v>3.610410790831152E-2</v>
      </c>
      <c r="G104" s="107"/>
    </row>
    <row r="105" spans="1:7" x14ac:dyDescent="0.25">
      <c r="A105" s="107" t="s">
        <v>566</v>
      </c>
      <c r="B105" s="294" t="s">
        <v>2596</v>
      </c>
      <c r="C105" s="315">
        <v>0.21915949477970439</v>
      </c>
      <c r="D105" s="228">
        <v>0</v>
      </c>
      <c r="E105" s="141"/>
      <c r="F105" s="315">
        <v>0.21915949477970439</v>
      </c>
      <c r="G105" s="107"/>
    </row>
    <row r="106" spans="1:7" x14ac:dyDescent="0.25">
      <c r="A106" s="107" t="s">
        <v>567</v>
      </c>
      <c r="B106" s="294" t="s">
        <v>2597</v>
      </c>
      <c r="C106" s="315">
        <v>8.2543798036762706E-2</v>
      </c>
      <c r="D106" s="228">
        <v>0</v>
      </c>
      <c r="E106" s="141"/>
      <c r="F106" s="315">
        <v>8.2543798036762706E-2</v>
      </c>
      <c r="G106" s="107"/>
    </row>
    <row r="107" spans="1:7" x14ac:dyDescent="0.25">
      <c r="A107" s="107" t="s">
        <v>568</v>
      </c>
      <c r="B107" s="294" t="s">
        <v>2598</v>
      </c>
      <c r="C107" s="315">
        <v>7.7321400252308797E-2</v>
      </c>
      <c r="D107" s="228">
        <v>0</v>
      </c>
      <c r="E107" s="141"/>
      <c r="F107" s="315">
        <v>7.7321400252308797E-2</v>
      </c>
      <c r="G107" s="107"/>
    </row>
    <row r="108" spans="1:7" x14ac:dyDescent="0.25">
      <c r="A108" s="107" t="s">
        <v>569</v>
      </c>
      <c r="B108" s="294" t="s">
        <v>2599</v>
      </c>
      <c r="C108" s="315">
        <v>2.8926965780875044E-2</v>
      </c>
      <c r="D108" s="228">
        <v>0</v>
      </c>
      <c r="E108" s="141"/>
      <c r="F108" s="315">
        <v>2.8926965780875044E-2</v>
      </c>
      <c r="G108" s="107"/>
    </row>
    <row r="109" spans="1:7" x14ac:dyDescent="0.25">
      <c r="A109" s="107" t="s">
        <v>570</v>
      </c>
      <c r="B109" s="294" t="s">
        <v>2600</v>
      </c>
      <c r="C109" s="315">
        <v>5.006564932045459E-2</v>
      </c>
      <c r="D109" s="228">
        <v>0</v>
      </c>
      <c r="E109" s="141"/>
      <c r="F109" s="315">
        <v>5.006564932045459E-2</v>
      </c>
      <c r="G109" s="107"/>
    </row>
    <row r="110" spans="1:7" x14ac:dyDescent="0.25">
      <c r="A110" s="107" t="s">
        <v>571</v>
      </c>
      <c r="B110" s="294" t="s">
        <v>2601</v>
      </c>
      <c r="C110" s="315">
        <v>4.473724742684021E-2</v>
      </c>
      <c r="D110" s="228">
        <v>0</v>
      </c>
      <c r="E110" s="141"/>
      <c r="F110" s="315">
        <v>4.473724742684021E-2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0.68921906348301665</v>
      </c>
      <c r="D150" s="315">
        <v>0</v>
      </c>
      <c r="E150" s="142"/>
      <c r="F150" s="315">
        <v>0.68921906348301665</v>
      </c>
    </row>
    <row r="151" spans="1:7" x14ac:dyDescent="0.25">
      <c r="A151" s="107" t="s">
        <v>594</v>
      </c>
      <c r="B151" s="107" t="s">
        <v>595</v>
      </c>
      <c r="C151" s="315">
        <v>0.31078093651698346</v>
      </c>
      <c r="D151" s="315">
        <v>0</v>
      </c>
      <c r="E151" s="142"/>
      <c r="F151" s="315">
        <v>0.31078093651698346</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0.13398889150478191</v>
      </c>
      <c r="D160" s="315">
        <v>0</v>
      </c>
      <c r="E160" s="142"/>
      <c r="F160" s="315">
        <v>0.13398889150478191</v>
      </c>
    </row>
    <row r="161" spans="1:7" x14ac:dyDescent="0.25">
      <c r="A161" s="107" t="s">
        <v>606</v>
      </c>
      <c r="B161" s="107" t="s">
        <v>607</v>
      </c>
      <c r="C161" s="315">
        <v>0.69277264657123483</v>
      </c>
      <c r="D161" s="315">
        <v>0</v>
      </c>
      <c r="E161" s="142"/>
      <c r="F161" s="315">
        <v>0.69277264657123483</v>
      </c>
    </row>
    <row r="162" spans="1:7" x14ac:dyDescent="0.25">
      <c r="A162" s="107" t="s">
        <v>608</v>
      </c>
      <c r="B162" s="107" t="s">
        <v>98</v>
      </c>
      <c r="C162" s="315">
        <v>0.17323846192398332</v>
      </c>
      <c r="D162" s="315">
        <v>0</v>
      </c>
      <c r="E162" s="142"/>
      <c r="F162" s="315">
        <v>0.17323846192398332</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3.0814756465765618E-5</v>
      </c>
      <c r="D170" s="315">
        <v>0</v>
      </c>
      <c r="E170" s="142"/>
      <c r="F170" s="315">
        <v>3.0814756465765618E-5</v>
      </c>
    </row>
    <row r="171" spans="1:7" x14ac:dyDescent="0.25">
      <c r="A171" s="107" t="s">
        <v>618</v>
      </c>
      <c r="B171" s="129" t="s">
        <v>619</v>
      </c>
      <c r="C171" s="315">
        <v>0.21564452572362078</v>
      </c>
      <c r="D171" s="315">
        <v>0</v>
      </c>
      <c r="E171" s="142"/>
      <c r="F171" s="315">
        <v>0.21564452572362078</v>
      </c>
    </row>
    <row r="172" spans="1:7" x14ac:dyDescent="0.25">
      <c r="A172" s="107" t="s">
        <v>620</v>
      </c>
      <c r="B172" s="129" t="s">
        <v>621</v>
      </c>
      <c r="C172" s="315">
        <v>0.16566086206905506</v>
      </c>
      <c r="D172" s="315">
        <v>0</v>
      </c>
      <c r="E172" s="141"/>
      <c r="F172" s="315">
        <v>0.16566086206905506</v>
      </c>
    </row>
    <row r="173" spans="1:7" x14ac:dyDescent="0.25">
      <c r="A173" s="107" t="s">
        <v>622</v>
      </c>
      <c r="B173" s="129" t="s">
        <v>623</v>
      </c>
      <c r="C173" s="315">
        <v>0.23495605065036929</v>
      </c>
      <c r="D173" s="315">
        <v>0</v>
      </c>
      <c r="E173" s="141"/>
      <c r="F173" s="315">
        <v>0.23495605065036929</v>
      </c>
    </row>
    <row r="174" spans="1:7" x14ac:dyDescent="0.25">
      <c r="A174" s="107" t="s">
        <v>624</v>
      </c>
      <c r="B174" s="129" t="s">
        <v>625</v>
      </c>
      <c r="C174" s="315">
        <v>0.38370774680048919</v>
      </c>
      <c r="D174" s="315">
        <v>0</v>
      </c>
      <c r="E174" s="141"/>
      <c r="F174" s="315">
        <v>0.38370774680048919</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99.729369999999989</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20.583715999999999</v>
      </c>
      <c r="D190" s="312">
        <v>38385</v>
      </c>
      <c r="E190" s="134"/>
      <c r="F190" s="166">
        <f>IF($C$214=0,"",IF(C190="[for completion]","",IF(C190="","",C190/$C$214)))</f>
        <v>1.1206379417889175E-3</v>
      </c>
      <c r="G190" s="166">
        <f>IF($D$214=0,"",IF(D190="[for completion]","",IF(D190="","",D190/$D$214)))</f>
        <v>0.20841364556920788</v>
      </c>
    </row>
    <row r="191" spans="1:7" x14ac:dyDescent="0.25">
      <c r="A191" s="107" t="s">
        <v>645</v>
      </c>
      <c r="B191" s="294" t="s">
        <v>2603</v>
      </c>
      <c r="C191" s="312">
        <v>47.079839</v>
      </c>
      <c r="D191" s="312">
        <v>6323</v>
      </c>
      <c r="E191" s="134"/>
      <c r="F191" s="166">
        <f t="shared" ref="F191:F213" si="1">IF($C$214=0,"",IF(C191="[for completion]","",IF(C191="","",C191/$C$214)))</f>
        <v>2.5631646820580703E-3</v>
      </c>
      <c r="G191" s="166">
        <f t="shared" ref="G191:G213" si="2">IF($D$214=0,"",IF(D191="[for completion]","",IF(D191="","",D191/$D$214)))</f>
        <v>3.4331105404040677E-2</v>
      </c>
    </row>
    <row r="192" spans="1:7" x14ac:dyDescent="0.25">
      <c r="A192" s="107" t="s">
        <v>646</v>
      </c>
      <c r="B192" s="294" t="s">
        <v>2604</v>
      </c>
      <c r="C192" s="312">
        <v>245.55986999999999</v>
      </c>
      <c r="D192" s="312">
        <v>14268</v>
      </c>
      <c r="E192" s="134"/>
      <c r="F192" s="166">
        <f t="shared" si="1"/>
        <v>1.3369000393454426E-2</v>
      </c>
      <c r="G192" s="166">
        <f t="shared" si="2"/>
        <v>7.7468956492938862E-2</v>
      </c>
    </row>
    <row r="193" spans="1:7" x14ac:dyDescent="0.25">
      <c r="A193" s="107" t="s">
        <v>647</v>
      </c>
      <c r="B193" s="294" t="s">
        <v>2605</v>
      </c>
      <c r="C193" s="312">
        <v>737.12591899999995</v>
      </c>
      <c r="D193" s="312">
        <v>19708</v>
      </c>
      <c r="E193" s="134"/>
      <c r="F193" s="166">
        <f t="shared" si="1"/>
        <v>4.013129955288075E-2</v>
      </c>
      <c r="G193" s="166">
        <f t="shared" si="2"/>
        <v>0.10700576076274454</v>
      </c>
    </row>
    <row r="194" spans="1:7" x14ac:dyDescent="0.25">
      <c r="A194" s="107" t="s">
        <v>648</v>
      </c>
      <c r="B194" s="294" t="s">
        <v>2606</v>
      </c>
      <c r="C194" s="312">
        <v>1158.0043989999999</v>
      </c>
      <c r="D194" s="312">
        <v>18577</v>
      </c>
      <c r="E194" s="134"/>
      <c r="F194" s="166">
        <f t="shared" si="1"/>
        <v>6.3045159886478824E-2</v>
      </c>
      <c r="G194" s="166">
        <f t="shared" si="2"/>
        <v>0.10086492884562133</v>
      </c>
    </row>
    <row r="195" spans="1:7" x14ac:dyDescent="0.25">
      <c r="A195" s="107" t="s">
        <v>649</v>
      </c>
      <c r="B195" s="294" t="s">
        <v>2607</v>
      </c>
      <c r="C195" s="312">
        <v>1495.9926720000001</v>
      </c>
      <c r="D195" s="312">
        <v>17142</v>
      </c>
      <c r="E195" s="134"/>
      <c r="F195" s="166">
        <f t="shared" si="1"/>
        <v>8.1446233949272487E-2</v>
      </c>
      <c r="G195" s="166">
        <f t="shared" si="2"/>
        <v>9.3073510807538395E-2</v>
      </c>
    </row>
    <row r="196" spans="1:7" x14ac:dyDescent="0.25">
      <c r="A196" s="107" t="s">
        <v>650</v>
      </c>
      <c r="B196" s="294" t="s">
        <v>2608</v>
      </c>
      <c r="C196" s="312">
        <v>3177.822169</v>
      </c>
      <c r="D196" s="312">
        <v>25796</v>
      </c>
      <c r="E196" s="134"/>
      <c r="F196" s="166">
        <f t="shared" si="1"/>
        <v>0.17300997034934576</v>
      </c>
      <c r="G196" s="166">
        <f t="shared" si="2"/>
        <v>0.14006091965880649</v>
      </c>
    </row>
    <row r="197" spans="1:7" x14ac:dyDescent="0.25">
      <c r="A197" s="107" t="s">
        <v>651</v>
      </c>
      <c r="B197" s="294" t="s">
        <v>2609</v>
      </c>
      <c r="C197" s="312">
        <v>2769.10106</v>
      </c>
      <c r="D197" s="312">
        <v>16049</v>
      </c>
      <c r="E197" s="134"/>
      <c r="F197" s="166">
        <f t="shared" si="1"/>
        <v>0.15075799299232023</v>
      </c>
      <c r="G197" s="166">
        <f t="shared" si="2"/>
        <v>8.7139002155535161E-2</v>
      </c>
    </row>
    <row r="198" spans="1:7" x14ac:dyDescent="0.25">
      <c r="A198" s="107" t="s">
        <v>652</v>
      </c>
      <c r="B198" s="294" t="s">
        <v>2610</v>
      </c>
      <c r="C198" s="312">
        <v>2384.3111290000002</v>
      </c>
      <c r="D198" s="312">
        <v>10681</v>
      </c>
      <c r="E198" s="134"/>
      <c r="F198" s="166">
        <f t="shared" si="1"/>
        <v>0.12980889923796901</v>
      </c>
      <c r="G198" s="166">
        <f t="shared" si="2"/>
        <v>5.7993126177535742E-2</v>
      </c>
    </row>
    <row r="199" spans="1:7" x14ac:dyDescent="0.25">
      <c r="A199" s="107" t="s">
        <v>653</v>
      </c>
      <c r="B199" s="294" t="s">
        <v>2611</v>
      </c>
      <c r="C199" s="312">
        <v>1759.0813579999999</v>
      </c>
      <c r="D199" s="312">
        <v>6442</v>
      </c>
      <c r="E199" s="128"/>
      <c r="F199" s="166">
        <f t="shared" si="1"/>
        <v>9.5769554557999834E-2</v>
      </c>
      <c r="G199" s="166">
        <f t="shared" si="2"/>
        <v>3.4977222997442679E-2</v>
      </c>
    </row>
    <row r="200" spans="1:7" x14ac:dyDescent="0.25">
      <c r="A200" s="107" t="s">
        <v>654</v>
      </c>
      <c r="B200" s="294" t="s">
        <v>2612</v>
      </c>
      <c r="C200" s="312">
        <v>1243.313885</v>
      </c>
      <c r="D200" s="312">
        <v>3854</v>
      </c>
      <c r="E200" s="128"/>
      <c r="F200" s="166">
        <f t="shared" si="1"/>
        <v>6.7689658810099348E-2</v>
      </c>
      <c r="G200" s="166">
        <f t="shared" si="2"/>
        <v>2.0925522730851302E-2</v>
      </c>
    </row>
    <row r="201" spans="1:7" x14ac:dyDescent="0.25">
      <c r="A201" s="107" t="s">
        <v>655</v>
      </c>
      <c r="B201" s="294" t="s">
        <v>2613</v>
      </c>
      <c r="C201" s="312">
        <v>844.53088600000001</v>
      </c>
      <c r="D201" s="312">
        <v>2262</v>
      </c>
      <c r="E201" s="128"/>
      <c r="F201" s="166">
        <f t="shared" si="1"/>
        <v>4.5978741344090204E-2</v>
      </c>
      <c r="G201" s="166">
        <f t="shared" si="2"/>
        <v>1.2281663834246405E-2</v>
      </c>
    </row>
    <row r="202" spans="1:7" x14ac:dyDescent="0.25">
      <c r="A202" s="107" t="s">
        <v>656</v>
      </c>
      <c r="B202" s="294" t="s">
        <v>2614</v>
      </c>
      <c r="C202" s="312">
        <v>608.96165900000005</v>
      </c>
      <c r="D202" s="312">
        <v>1440</v>
      </c>
      <c r="E202" s="128"/>
      <c r="F202" s="166">
        <f t="shared" si="1"/>
        <v>3.3153660892431901E-2</v>
      </c>
      <c r="G202" s="166">
        <f t="shared" si="2"/>
        <v>7.8185658361250316E-3</v>
      </c>
    </row>
    <row r="203" spans="1:7" x14ac:dyDescent="0.25">
      <c r="A203" s="107" t="s">
        <v>657</v>
      </c>
      <c r="B203" s="294" t="s">
        <v>2615</v>
      </c>
      <c r="C203" s="312">
        <v>505.15848199999999</v>
      </c>
      <c r="D203" s="312">
        <v>1065</v>
      </c>
      <c r="E203" s="128"/>
      <c r="F203" s="166">
        <f t="shared" si="1"/>
        <v>2.7502311125245506E-2</v>
      </c>
      <c r="G203" s="166">
        <f t="shared" si="2"/>
        <v>5.7824809829674717E-3</v>
      </c>
    </row>
    <row r="204" spans="1:7" x14ac:dyDescent="0.25">
      <c r="A204" s="107" t="s">
        <v>658</v>
      </c>
      <c r="B204" s="294" t="s">
        <v>2616</v>
      </c>
      <c r="C204" s="312">
        <v>640.28509299999996</v>
      </c>
      <c r="D204" s="312">
        <v>1184</v>
      </c>
      <c r="E204" s="128"/>
      <c r="F204" s="166">
        <f t="shared" si="1"/>
        <v>3.4859000618627151E-2</v>
      </c>
      <c r="G204" s="166">
        <f t="shared" si="2"/>
        <v>6.428598576369471E-3</v>
      </c>
    </row>
    <row r="205" spans="1:7" x14ac:dyDescent="0.25">
      <c r="A205" s="107" t="s">
        <v>659</v>
      </c>
      <c r="B205" s="294" t="s">
        <v>2617</v>
      </c>
      <c r="C205" s="312">
        <v>311.943601</v>
      </c>
      <c r="D205" s="312">
        <v>484</v>
      </c>
      <c r="F205" s="166">
        <f t="shared" si="1"/>
        <v>1.6983125640621127E-2</v>
      </c>
      <c r="G205" s="166">
        <f t="shared" si="2"/>
        <v>2.6279068504753578E-3</v>
      </c>
    </row>
    <row r="206" spans="1:7" x14ac:dyDescent="0.25">
      <c r="A206" s="107" t="s">
        <v>660</v>
      </c>
      <c r="B206" s="294" t="s">
        <v>2618</v>
      </c>
      <c r="C206" s="312">
        <v>196.443646</v>
      </c>
      <c r="D206" s="312">
        <v>264</v>
      </c>
      <c r="E206" s="123"/>
      <c r="F206" s="166">
        <f t="shared" si="1"/>
        <v>1.0694968932283692E-2</v>
      </c>
      <c r="G206" s="166">
        <f t="shared" si="2"/>
        <v>1.4334037366229226E-3</v>
      </c>
    </row>
    <row r="207" spans="1:7" x14ac:dyDescent="0.25">
      <c r="A207" s="107" t="s">
        <v>661</v>
      </c>
      <c r="B207" s="294" t="s">
        <v>2619</v>
      </c>
      <c r="C207" s="312">
        <v>134.20572100000001</v>
      </c>
      <c r="D207" s="312">
        <v>159</v>
      </c>
      <c r="E207" s="123"/>
      <c r="F207" s="166">
        <f t="shared" si="1"/>
        <v>7.3065535376478051E-3</v>
      </c>
      <c r="G207" s="166">
        <f t="shared" si="2"/>
        <v>8.632999777388056E-4</v>
      </c>
    </row>
    <row r="208" spans="1:7" x14ac:dyDescent="0.25">
      <c r="A208" s="107" t="s">
        <v>662</v>
      </c>
      <c r="B208" s="294" t="s">
        <v>2620</v>
      </c>
      <c r="C208" s="312">
        <v>88.350589999999997</v>
      </c>
      <c r="D208" s="312">
        <v>94</v>
      </c>
      <c r="E208" s="123"/>
      <c r="F208" s="166">
        <f t="shared" si="1"/>
        <v>4.8100655553854569E-3</v>
      </c>
      <c r="G208" s="166">
        <f t="shared" si="2"/>
        <v>5.1037860319149515E-4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18367.855693999991</v>
      </c>
      <c r="D214" s="171">
        <f>SUM(D190:D213)</f>
        <v>184177</v>
      </c>
      <c r="E214" s="123"/>
      <c r="F214" s="172">
        <f>SUM(F190:F213)</f>
        <v>1.0000000000000004</v>
      </c>
      <c r="G214" s="172">
        <f>SUM(G190:G213)</f>
        <v>1.0000000000000002</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0.59160000000000001</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3513.1947700000001</v>
      </c>
      <c r="D219" s="312">
        <v>76399</v>
      </c>
      <c r="F219" s="166">
        <f t="shared" ref="F219:F233" si="3">IF($C$227=0,"",IF(C219="[for completion]","",C219/$C$227))</f>
        <v>0.19126863954770792</v>
      </c>
      <c r="G219" s="166">
        <f t="shared" ref="G219:G233" si="4">IF($D$227=0,"",IF(D219="[for completion]","",D219/$D$227))</f>
        <v>0.41481292452369189</v>
      </c>
    </row>
    <row r="220" spans="1:7" x14ac:dyDescent="0.25">
      <c r="A220" s="107" t="s">
        <v>675</v>
      </c>
      <c r="B220" s="107" t="s">
        <v>676</v>
      </c>
      <c r="C220" s="312">
        <v>2482.668377</v>
      </c>
      <c r="D220" s="312">
        <v>22795</v>
      </c>
      <c r="F220" s="166">
        <f t="shared" si="3"/>
        <v>0.13516375663877753</v>
      </c>
      <c r="G220" s="166">
        <f t="shared" si="4"/>
        <v>0.12376681127393757</v>
      </c>
    </row>
    <row r="221" spans="1:7" x14ac:dyDescent="0.25">
      <c r="A221" s="107" t="s">
        <v>677</v>
      </c>
      <c r="B221" s="107" t="s">
        <v>678</v>
      </c>
      <c r="C221" s="312">
        <v>2792.7229170000001</v>
      </c>
      <c r="D221" s="312">
        <v>22265</v>
      </c>
      <c r="F221" s="166">
        <f t="shared" si="3"/>
        <v>0.15204403625145338</v>
      </c>
      <c r="G221" s="166">
        <f t="shared" si="4"/>
        <v>0.12088914468147488</v>
      </c>
    </row>
    <row r="222" spans="1:7" x14ac:dyDescent="0.25">
      <c r="A222" s="107" t="s">
        <v>679</v>
      </c>
      <c r="B222" s="107" t="s">
        <v>680</v>
      </c>
      <c r="C222" s="312">
        <v>3113.8068350000003</v>
      </c>
      <c r="D222" s="312">
        <v>21544</v>
      </c>
      <c r="F222" s="166">
        <f t="shared" si="3"/>
        <v>0.1695247875895034</v>
      </c>
      <c r="G222" s="166">
        <f t="shared" si="4"/>
        <v>0.11697443220380395</v>
      </c>
    </row>
    <row r="223" spans="1:7" x14ac:dyDescent="0.25">
      <c r="A223" s="107" t="s">
        <v>681</v>
      </c>
      <c r="B223" s="107" t="s">
        <v>682</v>
      </c>
      <c r="C223" s="312">
        <v>3211.551692</v>
      </c>
      <c r="D223" s="312">
        <v>20631</v>
      </c>
      <c r="F223" s="166">
        <f t="shared" si="3"/>
        <v>0.17484630462602546</v>
      </c>
      <c r="G223" s="166">
        <f t="shared" si="4"/>
        <v>0.11201724428131635</v>
      </c>
    </row>
    <row r="224" spans="1:7" x14ac:dyDescent="0.25">
      <c r="A224" s="107" t="s">
        <v>683</v>
      </c>
      <c r="B224" s="107" t="s">
        <v>684</v>
      </c>
      <c r="C224" s="312">
        <v>2730.856577</v>
      </c>
      <c r="D224" s="312">
        <v>16559</v>
      </c>
      <c r="F224" s="166">
        <f t="shared" si="3"/>
        <v>0.14867585103535277</v>
      </c>
      <c r="G224" s="166">
        <f t="shared" si="4"/>
        <v>8.9908077555829441E-2</v>
      </c>
    </row>
    <row r="225" spans="1:7" x14ac:dyDescent="0.25">
      <c r="A225" s="107" t="s">
        <v>685</v>
      </c>
      <c r="B225" s="107" t="s">
        <v>686</v>
      </c>
      <c r="C225" s="312">
        <v>511.763621</v>
      </c>
      <c r="D225" s="312">
        <v>3797</v>
      </c>
      <c r="F225" s="166">
        <f t="shared" si="3"/>
        <v>2.7861914287968383E-2</v>
      </c>
      <c r="G225" s="166">
        <f t="shared" si="4"/>
        <v>2.0616037833171352E-2</v>
      </c>
    </row>
    <row r="226" spans="1:7" x14ac:dyDescent="0.25">
      <c r="A226" s="107" t="s">
        <v>687</v>
      </c>
      <c r="B226" s="107" t="s">
        <v>688</v>
      </c>
      <c r="C226" s="312">
        <v>11.290905</v>
      </c>
      <c r="D226" s="312">
        <v>187</v>
      </c>
      <c r="F226" s="166">
        <f t="shared" si="3"/>
        <v>6.1471002321127023E-4</v>
      </c>
      <c r="G226" s="166">
        <f t="shared" si="4"/>
        <v>1.0153276467745702E-3</v>
      </c>
    </row>
    <row r="227" spans="1:7" x14ac:dyDescent="0.25">
      <c r="A227" s="107" t="s">
        <v>689</v>
      </c>
      <c r="B227" s="137" t="s">
        <v>100</v>
      </c>
      <c r="C227" s="167">
        <f>SUM(C219:C226)</f>
        <v>18367.855693999998</v>
      </c>
      <c r="D227" s="170">
        <f>SUM(D219:D226)</f>
        <v>184177</v>
      </c>
      <c r="F227" s="141">
        <f>SUM(F219:F226)</f>
        <v>1</v>
      </c>
      <c r="G227" s="141">
        <f>SUM(G219:G226)</f>
        <v>0.99999999999999989</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0.48770000000000002</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6065.1827860000003</v>
      </c>
      <c r="D241" s="312">
        <v>104368</v>
      </c>
      <c r="F241" s="166">
        <f>IF($C$249=0,"",IF(C241="[Mark as ND1 if not relevant]","",C241/$C$249))</f>
        <v>0.3302063609042532</v>
      </c>
      <c r="G241" s="166">
        <f>IF($D$249=0,"",IF(D241="[Mark as ND1 if not relevant]","",D241/$D$249))</f>
        <v>0.56667227721159541</v>
      </c>
    </row>
    <row r="242" spans="1:7" x14ac:dyDescent="0.25">
      <c r="A242" s="107" t="s">
        <v>708</v>
      </c>
      <c r="B242" s="107" t="s">
        <v>676</v>
      </c>
      <c r="C242" s="312">
        <v>3492.9034310000002</v>
      </c>
      <c r="D242" s="312">
        <v>27092</v>
      </c>
      <c r="F242" s="166">
        <f t="shared" ref="F242:F248" si="5">IF($C$249=0,"",IF(C242="[Mark as ND1 if not relevant]","",C242/$C$249))</f>
        <v>0.19016391947869818</v>
      </c>
      <c r="G242" s="166">
        <f t="shared" ref="G242:G248" si="6">IF($D$249=0,"",IF(D242="[Mark as ND1 if not relevant]","",D242/$D$249))</f>
        <v>0.147097628911319</v>
      </c>
    </row>
    <row r="243" spans="1:7" x14ac:dyDescent="0.25">
      <c r="A243" s="107" t="s">
        <v>709</v>
      </c>
      <c r="B243" s="107" t="s">
        <v>678</v>
      </c>
      <c r="C243" s="312">
        <v>3173.9473720000001</v>
      </c>
      <c r="D243" s="312">
        <v>21592</v>
      </c>
      <c r="F243" s="166">
        <f t="shared" si="5"/>
        <v>0.17279901503198292</v>
      </c>
      <c r="G243" s="166">
        <f t="shared" si="6"/>
        <v>0.11723505106500812</v>
      </c>
    </row>
    <row r="244" spans="1:7" x14ac:dyDescent="0.25">
      <c r="A244" s="107" t="s">
        <v>710</v>
      </c>
      <c r="B244" s="107" t="s">
        <v>680</v>
      </c>
      <c r="C244" s="312">
        <v>2765.399535</v>
      </c>
      <c r="D244" s="312">
        <v>15672</v>
      </c>
      <c r="F244" s="166">
        <f t="shared" si="5"/>
        <v>0.15055647111022846</v>
      </c>
      <c r="G244" s="166">
        <f t="shared" si="6"/>
        <v>8.5092058183160763E-2</v>
      </c>
    </row>
    <row r="245" spans="1:7" x14ac:dyDescent="0.25">
      <c r="A245" s="107" t="s">
        <v>711</v>
      </c>
      <c r="B245" s="107" t="s">
        <v>682</v>
      </c>
      <c r="C245" s="312">
        <v>2454.788168</v>
      </c>
      <c r="D245" s="312">
        <v>12617</v>
      </c>
      <c r="F245" s="166">
        <f t="shared" si="5"/>
        <v>0.13364587619966553</v>
      </c>
      <c r="G245" s="166">
        <f t="shared" si="6"/>
        <v>6.8504753579437166E-2</v>
      </c>
    </row>
    <row r="246" spans="1:7" x14ac:dyDescent="0.25">
      <c r="A246" s="107" t="s">
        <v>712</v>
      </c>
      <c r="B246" s="107" t="s">
        <v>684</v>
      </c>
      <c r="C246" s="312">
        <v>374.93382300000002</v>
      </c>
      <c r="D246" s="312">
        <v>2448</v>
      </c>
      <c r="F246" s="166">
        <f t="shared" si="5"/>
        <v>2.0412498294119737E-2</v>
      </c>
      <c r="G246" s="166">
        <f t="shared" si="6"/>
        <v>1.3291561921412554E-2</v>
      </c>
    </row>
    <row r="247" spans="1:7" x14ac:dyDescent="0.25">
      <c r="A247" s="107" t="s">
        <v>713</v>
      </c>
      <c r="B247" s="107" t="s">
        <v>686</v>
      </c>
      <c r="C247" s="312">
        <v>18.499051999999999</v>
      </c>
      <c r="D247" s="312">
        <v>190</v>
      </c>
      <c r="F247" s="166">
        <f t="shared" si="5"/>
        <v>1.0071427122029272E-3</v>
      </c>
      <c r="G247" s="166">
        <f t="shared" si="6"/>
        <v>1.0316163255998307E-3</v>
      </c>
    </row>
    <row r="248" spans="1:7" x14ac:dyDescent="0.25">
      <c r="A248" s="107" t="s">
        <v>714</v>
      </c>
      <c r="B248" s="107" t="s">
        <v>688</v>
      </c>
      <c r="C248" s="312">
        <v>22.201526000000001</v>
      </c>
      <c r="D248" s="312">
        <v>198</v>
      </c>
      <c r="F248" s="166">
        <f t="shared" si="5"/>
        <v>1.2087162688490095E-3</v>
      </c>
      <c r="G248" s="166">
        <f t="shared" si="6"/>
        <v>1.0750528024671918E-3</v>
      </c>
    </row>
    <row r="249" spans="1:7" x14ac:dyDescent="0.25">
      <c r="A249" s="107" t="s">
        <v>715</v>
      </c>
      <c r="B249" s="137" t="s">
        <v>100</v>
      </c>
      <c r="C249" s="167">
        <f>SUM(C241:C248)</f>
        <v>18367.855693000001</v>
      </c>
      <c r="D249" s="170">
        <f>SUM(D241:D248)</f>
        <v>184177</v>
      </c>
      <c r="F249" s="141">
        <f>SUM(F241:F248)</f>
        <v>0.99999999999999989</v>
      </c>
      <c r="G249" s="141">
        <f>SUM(G241:G248)</f>
        <v>1</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31" sqref="G3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Normal="100" workbookViewId="0">
      <selection activeCell="C8" sqref="C8"/>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42" sqref="E42"/>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71.786799999999999</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0.99880294714545648</v>
      </c>
      <c r="D82" s="311">
        <v>0</v>
      </c>
      <c r="E82" s="311">
        <v>0</v>
      </c>
      <c r="F82" s="311">
        <v>0</v>
      </c>
      <c r="G82" s="319">
        <v>0.99880294714545648</v>
      </c>
      <c r="H82" s="22"/>
    </row>
    <row r="83" spans="1:8" x14ac:dyDescent="0.25">
      <c r="A83" s="24" t="s">
        <v>1463</v>
      </c>
      <c r="B83" s="24" t="s">
        <v>1478</v>
      </c>
      <c r="C83" s="311">
        <v>9.7826972400231332E-4</v>
      </c>
      <c r="D83" s="311">
        <v>0</v>
      </c>
      <c r="E83" s="311">
        <v>0</v>
      </c>
      <c r="F83" s="311">
        <v>0</v>
      </c>
      <c r="G83" s="311">
        <v>9.7826972400231332E-4</v>
      </c>
      <c r="H83" s="22"/>
    </row>
    <row r="84" spans="1:8" x14ac:dyDescent="0.25">
      <c r="A84" s="24" t="s">
        <v>1464</v>
      </c>
      <c r="B84" s="24" t="s">
        <v>1476</v>
      </c>
      <c r="C84" s="311">
        <v>1.7542672992054451E-4</v>
      </c>
      <c r="D84" s="311">
        <v>0</v>
      </c>
      <c r="E84" s="311">
        <v>0</v>
      </c>
      <c r="F84" s="311">
        <v>0</v>
      </c>
      <c r="G84" s="311">
        <v>1.7542672992054451E-4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2021-08-31T11:50:00Z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